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OJETOS 2025\PAVIMENTAÇÃO POLIEDRICA SEAB ESTRADA LAMBARI\"/>
    </mc:Choice>
  </mc:AlternateContent>
  <xr:revisionPtr revIDLastSave="0" documentId="13_ncr:1_{669AEF5D-0F3B-4143-AFE7-A411AE24B7E4}" xr6:coauthVersionLast="47" xr6:coauthVersionMax="47" xr10:uidLastSave="{00000000-0000-0000-0000-000000000000}"/>
  <bookViews>
    <workbookView xWindow="390" yWindow="390" windowWidth="22320" windowHeight="15480" activeTab="1" xr2:uid="{0A57CF56-1CCF-4740-91DE-D1E6815F0539}"/>
  </bookViews>
  <sheets>
    <sheet name="ORÇAMENTO" sheetId="1" r:id="rId1"/>
    <sheet name="CRONOGRAMA" sheetId="2" r:id="rId2"/>
  </sheets>
  <externalReferences>
    <externalReference r:id="rId3"/>
  </externalReferences>
  <definedNames>
    <definedName name="_xlnm.Print_Titles" localSheetId="1">CRONOGRAMA!$A:$O,CRONOGRAMA!$2:$4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A5" i="2"/>
  <c r="B5" i="2"/>
  <c r="C5" i="2"/>
  <c r="D5" i="2"/>
  <c r="K5" i="2"/>
  <c r="L5" i="2" s="1"/>
  <c r="A6" i="2"/>
  <c r="B6" i="2"/>
  <c r="C6" i="2"/>
  <c r="D6" i="2"/>
  <c r="E6" i="2"/>
  <c r="K6" i="2"/>
  <c r="L6" i="2" s="1"/>
  <c r="M6" i="2"/>
  <c r="A7" i="2"/>
  <c r="B7" i="2"/>
  <c r="C7" i="2"/>
  <c r="D7" i="2"/>
  <c r="E7" i="2"/>
  <c r="K7" i="2"/>
  <c r="L7" i="2"/>
  <c r="M7" i="2"/>
  <c r="AH10" i="2"/>
  <c r="AH17" i="2" s="1"/>
  <c r="AH19" i="2" s="1"/>
  <c r="AD10" i="2"/>
  <c r="AD17" i="2" s="1"/>
  <c r="AD19" i="2" s="1"/>
  <c r="Z10" i="2"/>
  <c r="Z17" i="2" s="1"/>
  <c r="V10" i="2"/>
  <c r="V17" i="2" s="1"/>
  <c r="V19" i="2" s="1"/>
  <c r="V20" i="2" s="1"/>
  <c r="T10" i="2"/>
  <c r="R17" i="2"/>
  <c r="R19" i="2" s="1"/>
  <c r="R20" i="2" s="1"/>
  <c r="L21" i="2"/>
  <c r="A8" i="2"/>
  <c r="B8" i="2"/>
  <c r="C8" i="2"/>
  <c r="D8" i="2"/>
  <c r="A9" i="2"/>
  <c r="B9" i="2"/>
  <c r="C9" i="2"/>
  <c r="D9" i="2"/>
  <c r="E9" i="2"/>
  <c r="A10" i="2"/>
  <c r="B10" i="2"/>
  <c r="C10" i="2"/>
  <c r="D10" i="2"/>
  <c r="E10" i="2"/>
  <c r="A11" i="2"/>
  <c r="B11" i="2"/>
  <c r="C11" i="2"/>
  <c r="D11" i="2"/>
  <c r="E11" i="2"/>
  <c r="A12" i="2"/>
  <c r="B12" i="2"/>
  <c r="C12" i="2"/>
  <c r="D12" i="2"/>
  <c r="E12" i="2"/>
  <c r="A13" i="2"/>
  <c r="B13" i="2"/>
  <c r="C13" i="2"/>
  <c r="D13" i="2"/>
  <c r="E13" i="2"/>
  <c r="A14" i="2"/>
  <c r="B14" i="2"/>
  <c r="C14" i="2"/>
  <c r="D14" i="2"/>
  <c r="E14" i="2"/>
  <c r="A15" i="2"/>
  <c r="B15" i="2"/>
  <c r="C15" i="2"/>
  <c r="D15" i="2"/>
  <c r="E15" i="2"/>
  <c r="A16" i="2"/>
  <c r="B16" i="2"/>
  <c r="C16" i="2"/>
  <c r="D16" i="2"/>
  <c r="E16" i="2"/>
  <c r="A17" i="2"/>
  <c r="B17" i="2"/>
  <c r="C17" i="2"/>
  <c r="D17" i="2"/>
  <c r="A18" i="2"/>
  <c r="B18" i="2"/>
  <c r="C18" i="2"/>
  <c r="D18" i="2"/>
  <c r="E18" i="2"/>
  <c r="A19" i="2"/>
  <c r="B19" i="2"/>
  <c r="C19" i="2"/>
  <c r="D19" i="2"/>
  <c r="E19" i="2"/>
  <c r="A20" i="2"/>
  <c r="B20" i="2"/>
  <c r="C20" i="2"/>
  <c r="D20" i="2"/>
  <c r="E20" i="2"/>
  <c r="D28" i="2"/>
  <c r="D27" i="2"/>
  <c r="T17" i="2" l="1"/>
  <c r="T19" i="2" s="1"/>
  <c r="T20" i="2" s="1"/>
  <c r="AH20" i="2"/>
  <c r="AD20" i="2"/>
  <c r="Z19" i="2"/>
  <c r="M22" i="2"/>
  <c r="K20" i="2"/>
  <c r="L20" i="2" s="1"/>
  <c r="K19" i="2"/>
  <c r="L19" i="2" s="1"/>
  <c r="K18" i="2"/>
  <c r="L18" i="2" s="1"/>
  <c r="K17" i="2"/>
  <c r="L17" i="2" s="1"/>
  <c r="K16" i="2"/>
  <c r="L16" i="2" s="1"/>
  <c r="K15" i="2"/>
  <c r="L15" i="2" s="1"/>
  <c r="K14" i="2"/>
  <c r="L14" i="2" s="1"/>
  <c r="K13" i="2"/>
  <c r="L13" i="2" s="1"/>
  <c r="K12" i="2"/>
  <c r="L12" i="2" s="1"/>
  <c r="K11" i="2"/>
  <c r="L11" i="2" s="1"/>
  <c r="K10" i="2"/>
  <c r="L10" i="2" s="1"/>
  <c r="K9" i="2"/>
  <c r="L9" i="2" s="1"/>
  <c r="K8" i="2"/>
  <c r="L8" i="2" s="1"/>
  <c r="M8" i="2"/>
  <c r="S28" i="1"/>
  <c r="R28" i="1"/>
  <c r="M28" i="1"/>
  <c r="K27" i="1"/>
  <c r="L27" i="1" s="1"/>
  <c r="K26" i="1"/>
  <c r="L26" i="1" s="1"/>
  <c r="K25" i="1"/>
  <c r="K24" i="1"/>
  <c r="K23" i="1"/>
  <c r="L23" i="1" s="1"/>
  <c r="K22" i="1"/>
  <c r="K21" i="1"/>
  <c r="K20" i="1"/>
  <c r="K19" i="1"/>
  <c r="K18" i="1"/>
  <c r="L18" i="1"/>
  <c r="K17" i="1"/>
  <c r="L17" i="1" s="1"/>
  <c r="K16" i="1"/>
  <c r="L16" i="1" s="1"/>
  <c r="K15" i="1"/>
  <c r="L15" i="1"/>
  <c r="K14" i="1"/>
  <c r="L14" i="1" s="1"/>
  <c r="K13" i="1"/>
  <c r="L13" i="1" s="1"/>
  <c r="M12" i="1"/>
  <c r="M13" i="1" s="1"/>
  <c r="K12" i="1"/>
  <c r="L12" i="1" s="1"/>
  <c r="K11" i="1"/>
  <c r="L11" i="1" s="1"/>
  <c r="E8" i="1"/>
  <c r="P3" i="1"/>
  <c r="Q3" i="1" s="1"/>
  <c r="N12" i="1" l="1"/>
  <c r="N6" i="2" s="1"/>
  <c r="Z20" i="2"/>
  <c r="M9" i="2"/>
  <c r="L20" i="1"/>
  <c r="N13" i="1"/>
  <c r="N7" i="2" s="1"/>
  <c r="O5" i="2" s="1"/>
  <c r="L19" i="1"/>
  <c r="M14" i="1"/>
  <c r="L24" i="1"/>
  <c r="N11" i="1"/>
  <c r="N5" i="2" s="1"/>
  <c r="L25" i="1"/>
  <c r="Q5" i="2" l="1"/>
  <c r="S5" i="2"/>
  <c r="U5" i="2"/>
  <c r="W5" i="2"/>
  <c r="Y5" i="2"/>
  <c r="AA5" i="2"/>
  <c r="AE5" i="2"/>
  <c r="AG5" i="2"/>
  <c r="AK5" i="2"/>
  <c r="AM5" i="2"/>
  <c r="AC5" i="2"/>
  <c r="AI5" i="2"/>
  <c r="Q12" i="1"/>
  <c r="P12" i="1" s="1"/>
  <c r="L22" i="2"/>
  <c r="M10" i="2"/>
  <c r="Q11" i="1"/>
  <c r="P11" i="1" s="1"/>
  <c r="M15" i="1"/>
  <c r="N14" i="1"/>
  <c r="N8" i="2" s="1"/>
  <c r="Q13" i="1"/>
  <c r="P13" i="1" s="1"/>
  <c r="L22" i="1"/>
  <c r="L21" i="1"/>
  <c r="L28" i="1" s="1"/>
  <c r="M11" i="2" l="1"/>
  <c r="Q14" i="1"/>
  <c r="P14" i="1"/>
  <c r="N15" i="1"/>
  <c r="N9" i="2" s="1"/>
  <c r="O8" i="2" s="1"/>
  <c r="M16" i="1"/>
  <c r="Q8" i="2" l="1"/>
  <c r="AM8" i="2"/>
  <c r="AK8" i="2"/>
  <c r="U8" i="2"/>
  <c r="AC8" i="2"/>
  <c r="AI8" i="2"/>
  <c r="AG8" i="2"/>
  <c r="S8" i="2"/>
  <c r="W8" i="2"/>
  <c r="AE8" i="2"/>
  <c r="Y8" i="2"/>
  <c r="AA8" i="2"/>
  <c r="M12" i="2"/>
  <c r="M17" i="1"/>
  <c r="N16" i="1"/>
  <c r="N10" i="2" s="1"/>
  <c r="Q15" i="1"/>
  <c r="M13" i="2" l="1"/>
  <c r="P15" i="1"/>
  <c r="Q16" i="1"/>
  <c r="P16" i="1" s="1"/>
  <c r="M18" i="1"/>
  <c r="N17" i="1"/>
  <c r="N11" i="2" s="1"/>
  <c r="M14" i="2" l="1"/>
  <c r="Q17" i="1"/>
  <c r="P17" i="1" s="1"/>
  <c r="N18" i="1"/>
  <c r="N12" i="2" s="1"/>
  <c r="M19" i="1"/>
  <c r="M15" i="2" l="1"/>
  <c r="N19" i="1"/>
  <c r="N13" i="2" s="1"/>
  <c r="M20" i="1"/>
  <c r="Q18" i="1"/>
  <c r="P18" i="1" s="1"/>
  <c r="M16" i="2" l="1"/>
  <c r="M21" i="1"/>
  <c r="N20" i="1"/>
  <c r="N14" i="2" s="1"/>
  <c r="Q19" i="1"/>
  <c r="P19" i="1" s="1"/>
  <c r="M17" i="2" l="1"/>
  <c r="Q20" i="1"/>
  <c r="P20" i="1" s="1"/>
  <c r="N21" i="1"/>
  <c r="N15" i="2" s="1"/>
  <c r="M22" i="1"/>
  <c r="M18" i="2" l="1"/>
  <c r="M23" i="1"/>
  <c r="N22" i="1"/>
  <c r="N16" i="2" s="1"/>
  <c r="O10" i="2" s="1"/>
  <c r="Q21" i="1"/>
  <c r="P21" i="1" s="1"/>
  <c r="Q10" i="2" l="1"/>
  <c r="AK10" i="2"/>
  <c r="AA10" i="2"/>
  <c r="Y10" i="2"/>
  <c r="AE10" i="2"/>
  <c r="AG10" i="2"/>
  <c r="AC10" i="2"/>
  <c r="U10" i="2"/>
  <c r="AI10" i="2"/>
  <c r="W10" i="2"/>
  <c r="S10" i="2"/>
  <c r="AM10" i="2"/>
  <c r="M19" i="2"/>
  <c r="Q22" i="1"/>
  <c r="P22" i="1" s="1"/>
  <c r="M24" i="1"/>
  <c r="N23" i="1"/>
  <c r="N17" i="2" s="1"/>
  <c r="M20" i="2" l="1"/>
  <c r="Q23" i="1"/>
  <c r="P23" i="1" s="1"/>
  <c r="N24" i="1"/>
  <c r="N18" i="2" s="1"/>
  <c r="O17" i="2" s="1"/>
  <c r="M25" i="1"/>
  <c r="Q17" i="2" l="1"/>
  <c r="Y17" i="2"/>
  <c r="AE17" i="2"/>
  <c r="AC17" i="2"/>
  <c r="AA17" i="2"/>
  <c r="W17" i="2"/>
  <c r="AK17" i="2"/>
  <c r="AM17" i="2"/>
  <c r="AG17" i="2"/>
  <c r="U17" i="2"/>
  <c r="AI17" i="2"/>
  <c r="S17" i="2"/>
  <c r="N25" i="1"/>
  <c r="N19" i="2" s="1"/>
  <c r="O19" i="2" s="1"/>
  <c r="M26" i="1"/>
  <c r="Q24" i="1"/>
  <c r="P24" i="1" s="1"/>
  <c r="Q19" i="2" l="1"/>
  <c r="W19" i="2"/>
  <c r="Y19" i="2"/>
  <c r="AK19" i="2"/>
  <c r="U19" i="2"/>
  <c r="AC19" i="2"/>
  <c r="AG19" i="2"/>
  <c r="AM19" i="2"/>
  <c r="S19" i="2"/>
  <c r="AI19" i="2"/>
  <c r="AE19" i="2"/>
  <c r="AA19" i="2"/>
  <c r="N26" i="1"/>
  <c r="N20" i="2" s="1"/>
  <c r="O20" i="2" s="1"/>
  <c r="M27" i="1"/>
  <c r="N27" i="1" s="1"/>
  <c r="Q25" i="1"/>
  <c r="P25" i="1" s="1"/>
  <c r="N22" i="2" l="1"/>
  <c r="Q20" i="2"/>
  <c r="Q22" i="2" s="1"/>
  <c r="W20" i="2"/>
  <c r="W22" i="2" s="1"/>
  <c r="AC20" i="2"/>
  <c r="AC22" i="2" s="1"/>
  <c r="U20" i="2"/>
  <c r="U22" i="2" s="1"/>
  <c r="Y20" i="2"/>
  <c r="Y22" i="2" s="1"/>
  <c r="S20" i="2"/>
  <c r="S22" i="2" s="1"/>
  <c r="AK20" i="2"/>
  <c r="AK22" i="2" s="1"/>
  <c r="AI20" i="2"/>
  <c r="AI22" i="2" s="1"/>
  <c r="AM20" i="2"/>
  <c r="AM22" i="2" s="1"/>
  <c r="AG20" i="2"/>
  <c r="AG22" i="2" s="1"/>
  <c r="AE20" i="2"/>
  <c r="AE22" i="2" s="1"/>
  <c r="AA20" i="2"/>
  <c r="AA22" i="2" s="1"/>
  <c r="O22" i="2"/>
  <c r="Q27" i="1"/>
  <c r="P27" i="1" s="1"/>
  <c r="N28" i="1"/>
  <c r="O26" i="1" s="1"/>
  <c r="Q26" i="1"/>
  <c r="P26" i="1" s="1"/>
  <c r="AF22" i="2" l="1"/>
  <c r="X22" i="2"/>
  <c r="AL22" i="2"/>
  <c r="AH22" i="2"/>
  <c r="R22" i="2"/>
  <c r="AB22" i="2"/>
  <c r="V22" i="2"/>
  <c r="AD22" i="2"/>
  <c r="Z22" i="2"/>
  <c r="AJ22" i="2"/>
  <c r="T22" i="2"/>
  <c r="P22" i="2"/>
  <c r="Q23" i="2"/>
  <c r="P23" i="2" s="1"/>
  <c r="O12" i="1"/>
  <c r="O11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7" i="1"/>
  <c r="P28" i="1"/>
  <c r="Q28" i="1"/>
  <c r="S23" i="2" l="1"/>
  <c r="O28" i="1"/>
  <c r="R23" i="2" l="1"/>
  <c r="U23" i="2"/>
  <c r="T23" i="2" l="1"/>
  <c r="W23" i="2"/>
  <c r="V23" i="2" l="1"/>
  <c r="Y23" i="2"/>
  <c r="X23" i="2" l="1"/>
  <c r="AA23" i="2"/>
  <c r="Z23" i="2" l="1"/>
  <c r="AC23" i="2"/>
  <c r="AB23" i="2" l="1"/>
  <c r="AE23" i="2"/>
  <c r="AD23" i="2" l="1"/>
  <c r="AG23" i="2"/>
  <c r="AF23" i="2" l="1"/>
  <c r="AI23" i="2"/>
  <c r="AH23" i="2" l="1"/>
  <c r="AK23" i="2"/>
  <c r="AJ23" i="2" l="1"/>
  <c r="AM23" i="2"/>
  <c r="AL23" i="2" s="1"/>
</calcChain>
</file>

<file path=xl/sharedStrings.xml><?xml version="1.0" encoding="utf-8"?>
<sst xmlns="http://schemas.openxmlformats.org/spreadsheetml/2006/main" count="149" uniqueCount="76">
  <si>
    <t xml:space="preserve">Contrapartida  </t>
  </si>
  <si>
    <t>Municipio</t>
  </si>
  <si>
    <t>IPDM</t>
  </si>
  <si>
    <t>% DA CONTRAPARTDIDA</t>
  </si>
  <si>
    <t>PROGRAMA ESTRADAS DA INTEGRAÇÃO  PROJETO DE PAVIMENTAÇÃO DE ESTRADAS
 RURAIS MUNICIPAIS</t>
  </si>
  <si>
    <t>Obs. : caso o municipio queira dar  uma contrapartida maior em um  único item deve ser feita de forma manual. A planilha, esta calculando automáticamente somente no financeiro.</t>
  </si>
  <si>
    <t>2.3. Operações a serem executadas nos trechos (Preferencialmente utilizar como referência: Tabelas de custos SEIL/DER/PR e, excepcionalmente, SINAPI E DNIT, nos casos de serviços não contemplados pela tabeLa do DER-PR</t>
  </si>
  <si>
    <t>SINAPI (MM/AAAA)</t>
  </si>
  <si>
    <t>DNIT (MM/AAAA)</t>
  </si>
  <si>
    <t>DER/PR (MM/AAAA)</t>
  </si>
  <si>
    <t>Outros: (MM/AAAA)</t>
  </si>
  <si>
    <t>Tipo 
Revestimento:</t>
  </si>
  <si>
    <t>Unid.</t>
  </si>
  <si>
    <t>Valor unitário (R$)¹</t>
  </si>
  <si>
    <t>Qtd.</t>
  </si>
  <si>
    <t>Custo Transp. (R$)</t>
  </si>
  <si>
    <t>Total s/ BDI (R$)</t>
  </si>
  <si>
    <t>BDI % (material ou serviços)</t>
  </si>
  <si>
    <t>Total c/ BDI (R$)</t>
  </si>
  <si>
    <t>SEAB</t>
  </si>
  <si>
    <t>CONTRAPARTIDA (MUNICÍPIO)²</t>
  </si>
  <si>
    <t>REFERENCIA</t>
  </si>
  <si>
    <t>FINANCEIRA R$</t>
  </si>
  <si>
    <t>FÍSICA</t>
  </si>
  <si>
    <t>Natureza de despesa</t>
  </si>
  <si>
    <t>INSTITUIÇÃO</t>
  </si>
  <si>
    <t xml:space="preserve">Código </t>
  </si>
  <si>
    <t>Itens</t>
  </si>
  <si>
    <t>QUANTIDADE (T)</t>
  </si>
  <si>
    <t>UNITÁRIO</t>
  </si>
  <si>
    <t>TOTAL</t>
  </si>
  <si>
    <t>%</t>
  </si>
  <si>
    <t>R$</t>
  </si>
  <si>
    <t>SERVIÇOS</t>
  </si>
  <si>
    <t>BENS</t>
  </si>
  <si>
    <t>SERVIÇOS PRELIMINARES</t>
  </si>
  <si>
    <t>SINAPI</t>
  </si>
  <si>
    <t>Placa de obra (para construção civil) em chapa galvanizada *n. 22*, adesivada, (3,00m x 1,50m)</t>
  </si>
  <si>
    <t>m²</t>
  </si>
  <si>
    <t>Suporte de madeira 3"x3" p/ placa DE OBRA</t>
  </si>
  <si>
    <t>ud</t>
  </si>
  <si>
    <t>BASE E SUBBASE</t>
  </si>
  <si>
    <t>DER</t>
  </si>
  <si>
    <t>Escarificação, regularização compac. subleito</t>
  </si>
  <si>
    <t>M2</t>
  </si>
  <si>
    <t>PAVIMENTAÇÃO</t>
  </si>
  <si>
    <t>Escavação manual de vala 1a. cat.</t>
  </si>
  <si>
    <t>M3</t>
  </si>
  <si>
    <t>M</t>
  </si>
  <si>
    <t>Colchão de argila p/ pav. poliédrico</t>
  </si>
  <si>
    <t>Extração, carga, transp. preparo e assentamento do poliedro</t>
  </si>
  <si>
    <t>Enchimento c/ argila p/ pav. poliédrico</t>
  </si>
  <si>
    <t>Compactação de pavimento poliédrico</t>
  </si>
  <si>
    <t>CONTERNÇÃO LATERAL</t>
  </si>
  <si>
    <t>Contenção lateral c/ solo local p/ pav. poliédrico</t>
  </si>
  <si>
    <t>ENLEIVAMENTO</t>
  </si>
  <si>
    <t>DAER</t>
  </si>
  <si>
    <t>09.02.11D</t>
  </si>
  <si>
    <t>Ensaio de Massa Específica - In Situ - Metodo Frasco de Areia (Grau de Compactação) -Base</t>
  </si>
  <si>
    <t>4.4.90.51.00</t>
  </si>
  <si>
    <t>4.4.90.51.01</t>
  </si>
  <si>
    <t>4.4.90.51.02</t>
  </si>
  <si>
    <t>Meio fio de concreto tipo 3 pré moldado</t>
  </si>
  <si>
    <t>Total do item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</si>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</sst>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00%"/>
    <numFmt numFmtId="165" formatCode="&quot;R$&quot;#,##0.00"/>
    <numFmt numFmtId="166" formatCode="[$-416]mmmm\-yy;@"/>
    <numFmt numFmtId="167" formatCode="&quot;R$&quot;#,##0.00;&quot;-R$&quot;#,##0.00"/>
    <numFmt numFmtId="168" formatCode="&quot;R$ &quot;#,##0.00;&quot;-R$ &quot;#,##0.00"/>
    <numFmt numFmtId="169" formatCode="_-* #,##0.00_-;\-* #,##0.00_-;_-* \-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5B9BD5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E7E6E6"/>
        <bgColor rgb="FFDEEAF6"/>
      </patternFill>
    </fill>
    <fill>
      <patternFill patternType="solid">
        <fgColor rgb="FFDEEAF6"/>
        <bgColor rgb="FFDEEBF7"/>
      </patternFill>
    </fill>
    <fill>
      <patternFill patternType="solid">
        <fgColor rgb="FFE2F0D9"/>
        <bgColor rgb="FFE2EFD9"/>
      </patternFill>
    </fill>
    <fill>
      <patternFill patternType="solid">
        <fgColor rgb="FFF2F2F2"/>
        <bgColor rgb="FFE7E6E6"/>
      </patternFill>
    </fill>
    <fill>
      <patternFill patternType="solid">
        <fgColor rgb="FFDEEBF7"/>
        <bgColor rgb="FFDDEBF7"/>
      </patternFill>
    </fill>
    <fill>
      <patternFill patternType="solid">
        <fgColor rgb="FFE2EFD9"/>
        <bgColor rgb="FFE2F0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79998168889431442"/>
        <bgColor rgb="FFDEEBF7"/>
      </patternFill>
    </fill>
    <fill>
      <patternFill patternType="solid">
        <fgColor theme="9" tint="0.79998168889431442"/>
        <bgColor rgb="FFE2F0D9"/>
      </patternFill>
    </fill>
    <fill>
      <patternFill patternType="solid">
        <fgColor theme="9" tint="0.79998168889431442"/>
        <bgColor rgb="FFDDEBF7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169" fontId="11" fillId="0" borderId="0" applyBorder="0" applyProtection="0"/>
  </cellStyleXfs>
  <cellXfs count="163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166" fontId="2" fillId="4" borderId="3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0" fontId="3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0" fontId="3" fillId="3" borderId="5" xfId="0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4" fontId="3" fillId="3" borderId="12" xfId="0" applyNumberFormat="1" applyFont="1" applyFill="1" applyBorder="1" applyAlignment="1">
      <alignment horizontal="center" vertical="center" wrapText="1"/>
    </xf>
    <xf numFmtId="4" fontId="3" fillId="3" borderId="13" xfId="0" applyNumberFormat="1" applyFont="1" applyFill="1" applyBorder="1" applyAlignment="1">
      <alignment horizontal="center" vertical="center" wrapText="1"/>
    </xf>
    <xf numFmtId="165" fontId="3" fillId="3" borderId="10" xfId="0" applyNumberFormat="1" applyFont="1" applyFill="1" applyBorder="1" applyAlignment="1">
      <alignment horizontal="center" vertical="center" wrapText="1"/>
    </xf>
    <xf numFmtId="165" fontId="3" fillId="6" borderId="14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7" fontId="2" fillId="8" borderId="22" xfId="0" applyNumberFormat="1" applyFont="1" applyFill="1" applyBorder="1" applyAlignment="1">
      <alignment horizontal="right" vertical="center"/>
    </xf>
    <xf numFmtId="168" fontId="2" fillId="5" borderId="23" xfId="0" applyNumberFormat="1" applyFont="1" applyFill="1" applyBorder="1" applyAlignment="1" applyProtection="1">
      <alignment horizontal="right" vertical="center"/>
      <protection locked="0"/>
    </xf>
    <xf numFmtId="168" fontId="2" fillId="4" borderId="24" xfId="0" applyNumberFormat="1" applyFont="1" applyFill="1" applyBorder="1" applyAlignment="1" applyProtection="1">
      <alignment horizontal="right" vertical="center"/>
      <protection locked="0"/>
    </xf>
    <xf numFmtId="168" fontId="2" fillId="4" borderId="17" xfId="0" applyNumberFormat="1" applyFont="1" applyFill="1" applyBorder="1" applyAlignment="1" applyProtection="1">
      <alignment horizontal="right" vertical="center"/>
      <protection locked="0"/>
    </xf>
    <xf numFmtId="168" fontId="2" fillId="4" borderId="23" xfId="0" applyNumberFormat="1" applyFont="1" applyFill="1" applyBorder="1" applyAlignment="1" applyProtection="1">
      <alignment horizontal="right" vertical="center"/>
      <protection locked="0"/>
    </xf>
    <xf numFmtId="168" fontId="2" fillId="4" borderId="19" xfId="0" applyNumberFormat="1" applyFont="1" applyFill="1" applyBorder="1" applyAlignment="1" applyProtection="1">
      <alignment horizontal="right" vertical="center"/>
      <protection locked="0"/>
    </xf>
    <xf numFmtId="167" fontId="3" fillId="8" borderId="6" xfId="0" applyNumberFormat="1" applyFont="1" applyFill="1" applyBorder="1" applyAlignment="1">
      <alignment horizontal="right" vertical="center"/>
    </xf>
    <xf numFmtId="167" fontId="3" fillId="5" borderId="3" xfId="0" applyNumberFormat="1" applyFont="1" applyFill="1" applyBorder="1" applyAlignment="1">
      <alignment horizontal="right" vertical="center"/>
    </xf>
    <xf numFmtId="167" fontId="3" fillId="8" borderId="3" xfId="0" applyNumberFormat="1" applyFont="1" applyFill="1" applyBorder="1" applyAlignment="1">
      <alignment horizontal="right" vertical="center"/>
    </xf>
    <xf numFmtId="167" fontId="3" fillId="8" borderId="35" xfId="0" applyNumberFormat="1" applyFont="1" applyFill="1" applyBorder="1" applyAlignment="1">
      <alignment horizontal="right" vertical="center"/>
    </xf>
    <xf numFmtId="165" fontId="3" fillId="3" borderId="7" xfId="0" applyNumberFormat="1" applyFont="1" applyFill="1" applyBorder="1" applyAlignment="1">
      <alignment horizontal="center" vertical="center" wrapText="1"/>
    </xf>
    <xf numFmtId="10" fontId="3" fillId="5" borderId="35" xfId="0" applyNumberFormat="1" applyFont="1" applyFill="1" applyBorder="1" applyAlignment="1">
      <alignment horizontal="center" vertical="center" wrapText="1"/>
    </xf>
    <xf numFmtId="0" fontId="9" fillId="10" borderId="15" xfId="5" applyFont="1" applyFill="1" applyBorder="1" applyAlignment="1" applyProtection="1">
      <alignment horizontal="center" vertical="center" wrapText="1"/>
      <protection locked="0"/>
    </xf>
    <xf numFmtId="4" fontId="10" fillId="10" borderId="16" xfId="5" applyNumberFormat="1" applyFont="1" applyFill="1" applyBorder="1" applyAlignment="1" applyProtection="1">
      <alignment horizontal="right" vertical="center" wrapText="1"/>
      <protection locked="0"/>
    </xf>
    <xf numFmtId="4" fontId="10" fillId="10" borderId="17" xfId="5" applyNumberFormat="1" applyFont="1" applyFill="1" applyBorder="1" applyAlignment="1" applyProtection="1">
      <alignment horizontal="right" vertical="center" wrapText="1"/>
      <protection locked="0"/>
    </xf>
    <xf numFmtId="4" fontId="10" fillId="10" borderId="18" xfId="5" applyNumberFormat="1" applyFont="1" applyFill="1" applyBorder="1" applyAlignment="1" applyProtection="1">
      <alignment horizontal="right" vertical="center" wrapText="1"/>
      <protection locked="0"/>
    </xf>
    <xf numFmtId="165" fontId="5" fillId="11" borderId="19" xfId="0" applyNumberFormat="1" applyFont="1" applyFill="1" applyBorder="1" applyAlignment="1" applyProtection="1">
      <alignment horizontal="right" vertical="center"/>
      <protection locked="0"/>
    </xf>
    <xf numFmtId="167" fontId="2" fillId="13" borderId="15" xfId="0" applyNumberFormat="1" applyFont="1" applyFill="1" applyBorder="1" applyAlignment="1">
      <alignment horizontal="right" vertical="center"/>
    </xf>
    <xf numFmtId="10" fontId="2" fillId="12" borderId="20" xfId="0" applyNumberFormat="1" applyFont="1" applyFill="1" applyBorder="1" applyAlignment="1" applyProtection="1">
      <alignment horizontal="right" vertical="center"/>
      <protection locked="0"/>
    </xf>
    <xf numFmtId="167" fontId="2" fillId="13" borderId="21" xfId="0" applyNumberFormat="1" applyFont="1" applyFill="1" applyBorder="1" applyAlignment="1">
      <alignment horizontal="right" vertical="center"/>
    </xf>
    <xf numFmtId="10" fontId="2" fillId="11" borderId="17" xfId="0" applyNumberFormat="1" applyFont="1" applyFill="1" applyBorder="1" applyAlignment="1">
      <alignment horizontal="right" vertical="center"/>
    </xf>
    <xf numFmtId="10" fontId="2" fillId="11" borderId="19" xfId="0" applyNumberFormat="1" applyFont="1" applyFill="1" applyBorder="1" applyAlignment="1">
      <alignment horizontal="right" vertical="center"/>
    </xf>
    <xf numFmtId="0" fontId="5" fillId="14" borderId="15" xfId="0" applyFont="1" applyFill="1" applyBorder="1" applyAlignment="1" applyProtection="1">
      <alignment horizontal="center" vertical="center" wrapText="1"/>
      <protection locked="0"/>
    </xf>
    <xf numFmtId="4" fontId="6" fillId="14" borderId="16" xfId="0" applyNumberFormat="1" applyFont="1" applyFill="1" applyBorder="1" applyAlignment="1" applyProtection="1">
      <alignment horizontal="right" vertical="center" wrapText="1"/>
      <protection locked="0"/>
    </xf>
    <xf numFmtId="4" fontId="6" fillId="14" borderId="17" xfId="4" applyNumberFormat="1" applyFont="1" applyFill="1" applyBorder="1" applyAlignment="1" applyProtection="1">
      <alignment horizontal="right" vertical="center" wrapText="1"/>
      <protection locked="0"/>
    </xf>
    <xf numFmtId="4" fontId="6" fillId="14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10" borderId="34" xfId="0" applyFont="1" applyFill="1" applyBorder="1"/>
    <xf numFmtId="0" fontId="5" fillId="10" borderId="34" xfId="0" applyFont="1" applyFill="1" applyBorder="1" applyAlignment="1">
      <alignment horizontal="right"/>
    </xf>
    <xf numFmtId="0" fontId="5" fillId="10" borderId="6" xfId="0" applyFont="1" applyFill="1" applyBorder="1" applyAlignment="1">
      <alignment horizontal="right"/>
    </xf>
    <xf numFmtId="0" fontId="5" fillId="10" borderId="4" xfId="0" applyFont="1" applyFill="1" applyBorder="1" applyAlignment="1">
      <alignment horizontal="right"/>
    </xf>
    <xf numFmtId="0" fontId="5" fillId="10" borderId="7" xfId="0" applyFont="1" applyFill="1" applyBorder="1" applyAlignment="1">
      <alignment horizontal="right"/>
    </xf>
    <xf numFmtId="167" fontId="3" fillId="13" borderId="6" xfId="0" applyNumberFormat="1" applyFont="1" applyFill="1" applyBorder="1" applyAlignment="1">
      <alignment horizontal="right" vertical="center"/>
    </xf>
    <xf numFmtId="10" fontId="3" fillId="13" borderId="3" xfId="0" applyNumberFormat="1" applyFont="1" applyFill="1" applyBorder="1" applyAlignment="1">
      <alignment horizontal="right" vertical="center"/>
    </xf>
    <xf numFmtId="10" fontId="3" fillId="11" borderId="35" xfId="0" applyNumberFormat="1" applyFont="1" applyFill="1" applyBorder="1" applyAlignment="1">
      <alignment horizontal="right" vertical="center"/>
    </xf>
    <xf numFmtId="0" fontId="3" fillId="10" borderId="33" xfId="0" applyFont="1" applyFill="1" applyBorder="1" applyAlignment="1">
      <alignment horizontal="left" vertical="center"/>
    </xf>
    <xf numFmtId="0" fontId="3" fillId="10" borderId="34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4" fillId="0" borderId="0" xfId="0" applyFont="1" applyProtection="1">
      <protection locked="0"/>
    </xf>
    <xf numFmtId="0" fontId="13" fillId="0" borderId="0" xfId="0" applyFont="1" applyAlignment="1">
      <alignment vertical="center" wrapText="1"/>
    </xf>
    <xf numFmtId="0" fontId="15" fillId="0" borderId="0" xfId="0" applyFont="1"/>
    <xf numFmtId="0" fontId="13" fillId="3" borderId="5" xfId="0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165" fontId="13" fillId="3" borderId="3" xfId="0" applyNumberFormat="1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65" fontId="13" fillId="3" borderId="6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4" fontId="13" fillId="3" borderId="11" xfId="0" applyNumberFormat="1" applyFont="1" applyFill="1" applyBorder="1" applyAlignment="1">
      <alignment horizontal="center" vertical="center" wrapText="1"/>
    </xf>
    <xf numFmtId="4" fontId="13" fillId="3" borderId="12" xfId="0" applyNumberFormat="1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165" fontId="13" fillId="3" borderId="10" xfId="0" applyNumberFormat="1" applyFont="1" applyFill="1" applyBorder="1" applyAlignment="1">
      <alignment horizontal="center" vertical="center" wrapText="1"/>
    </xf>
    <xf numFmtId="0" fontId="16" fillId="9" borderId="15" xfId="5" applyFont="1" applyFill="1" applyBorder="1" applyAlignment="1" applyProtection="1">
      <alignment horizontal="center" vertical="center" wrapText="1"/>
      <protection locked="0"/>
    </xf>
    <xf numFmtId="4" fontId="17" fillId="9" borderId="17" xfId="5" applyNumberFormat="1" applyFont="1" applyFill="1" applyBorder="1" applyAlignment="1" applyProtection="1">
      <alignment horizontal="right" vertical="center" wrapText="1"/>
      <protection locked="0"/>
    </xf>
    <xf numFmtId="4" fontId="17" fillId="9" borderId="16" xfId="5" applyNumberFormat="1" applyFont="1" applyFill="1" applyBorder="1" applyAlignment="1" applyProtection="1">
      <alignment horizontal="right" vertical="center" wrapText="1"/>
      <protection locked="0"/>
    </xf>
    <xf numFmtId="4" fontId="18" fillId="7" borderId="18" xfId="0" applyNumberFormat="1" applyFont="1" applyFill="1" applyBorder="1" applyAlignment="1" applyProtection="1">
      <alignment horizontal="right" vertical="center" wrapText="1"/>
      <protection locked="0"/>
    </xf>
    <xf numFmtId="4" fontId="18" fillId="7" borderId="16" xfId="0" applyNumberFormat="1" applyFont="1" applyFill="1" applyBorder="1" applyAlignment="1" applyProtection="1">
      <alignment horizontal="right" vertical="center" wrapText="1"/>
      <protection locked="0"/>
    </xf>
    <xf numFmtId="165" fontId="19" fillId="5" borderId="19" xfId="0" applyNumberFormat="1" applyFont="1" applyFill="1" applyBorder="1" applyAlignment="1" applyProtection="1">
      <alignment horizontal="right" vertical="center"/>
      <protection locked="0"/>
    </xf>
    <xf numFmtId="167" fontId="14" fillId="8" borderId="15" xfId="0" applyNumberFormat="1" applyFont="1" applyFill="1" applyBorder="1" applyAlignment="1">
      <alignment horizontal="right" vertical="center"/>
    </xf>
    <xf numFmtId="10" fontId="14" fillId="4" borderId="20" xfId="0" applyNumberFormat="1" applyFont="1" applyFill="1" applyBorder="1" applyAlignment="1" applyProtection="1">
      <alignment horizontal="right" vertical="center"/>
      <protection locked="0"/>
    </xf>
    <xf numFmtId="43" fontId="14" fillId="8" borderId="21" xfId="1" applyFont="1" applyFill="1" applyBorder="1" applyAlignment="1">
      <alignment horizontal="right" vertical="center"/>
    </xf>
    <xf numFmtId="10" fontId="14" fillId="8" borderId="21" xfId="2" applyNumberFormat="1" applyFont="1" applyFill="1" applyBorder="1" applyAlignment="1">
      <alignment horizontal="right" vertical="center"/>
    </xf>
    <xf numFmtId="4" fontId="18" fillId="7" borderId="18" xfId="3" applyNumberFormat="1" applyFont="1" applyFill="1" applyBorder="1" applyAlignment="1" applyProtection="1">
      <alignment horizontal="right" vertical="center" wrapText="1"/>
      <protection locked="0"/>
    </xf>
    <xf numFmtId="0" fontId="19" fillId="7" borderId="15" xfId="0" applyFont="1" applyFill="1" applyBorder="1" applyAlignment="1" applyProtection="1">
      <alignment horizontal="center" vertical="center" wrapText="1"/>
      <protection locked="0"/>
    </xf>
    <xf numFmtId="4" fontId="13" fillId="7" borderId="26" xfId="0" applyNumberFormat="1" applyFont="1" applyFill="1" applyBorder="1" applyAlignment="1" applyProtection="1">
      <alignment horizontal="right" vertical="center"/>
      <protection locked="0"/>
    </xf>
    <xf numFmtId="4" fontId="18" fillId="7" borderId="17" xfId="4" applyNumberFormat="1" applyFont="1" applyFill="1" applyBorder="1" applyAlignment="1" applyProtection="1">
      <alignment horizontal="right" vertical="center" wrapText="1"/>
      <protection locked="0"/>
    </xf>
    <xf numFmtId="4" fontId="13" fillId="7" borderId="27" xfId="0" applyNumberFormat="1" applyFont="1" applyFill="1" applyBorder="1" applyAlignment="1" applyProtection="1">
      <alignment horizontal="right" vertical="center"/>
      <protection locked="0"/>
    </xf>
    <xf numFmtId="4" fontId="13" fillId="7" borderId="28" xfId="0" applyNumberFormat="1" applyFont="1" applyFill="1" applyBorder="1" applyAlignment="1" applyProtection="1">
      <alignment horizontal="right" vertical="center"/>
      <protection locked="0"/>
    </xf>
    <xf numFmtId="165" fontId="19" fillId="5" borderId="29" xfId="0" applyNumberFormat="1" applyFont="1" applyFill="1" applyBorder="1" applyAlignment="1" applyProtection="1">
      <alignment horizontal="right" vertical="center"/>
      <protection locked="0"/>
    </xf>
    <xf numFmtId="10" fontId="14" fillId="4" borderId="31" xfId="0" applyNumberFormat="1" applyFont="1" applyFill="1" applyBorder="1" applyAlignment="1" applyProtection="1">
      <alignment horizontal="right" vertical="center"/>
      <protection locked="0"/>
    </xf>
    <xf numFmtId="167" fontId="14" fillId="8" borderId="30" xfId="0" applyNumberFormat="1" applyFont="1" applyFill="1" applyBorder="1" applyAlignment="1">
      <alignment horizontal="right" vertical="center"/>
    </xf>
    <xf numFmtId="10" fontId="14" fillId="8" borderId="30" xfId="2" applyNumberFormat="1" applyFont="1" applyFill="1" applyBorder="1" applyAlignment="1">
      <alignment horizontal="right" vertical="center"/>
    </xf>
    <xf numFmtId="0" fontId="13" fillId="0" borderId="33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9" fillId="0" borderId="34" xfId="0" applyFont="1" applyBorder="1"/>
    <xf numFmtId="0" fontId="19" fillId="0" borderId="34" xfId="0" applyFont="1" applyBorder="1" applyAlignment="1">
      <alignment horizontal="right"/>
    </xf>
    <xf numFmtId="0" fontId="19" fillId="0" borderId="6" xfId="0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0" fontId="19" fillId="0" borderId="7" xfId="0" applyFont="1" applyBorder="1" applyAlignment="1">
      <alignment horizontal="right"/>
    </xf>
    <xf numFmtId="167" fontId="13" fillId="8" borderId="6" xfId="0" applyNumberFormat="1" applyFont="1" applyFill="1" applyBorder="1" applyAlignment="1">
      <alignment horizontal="right" vertical="center"/>
    </xf>
    <xf numFmtId="10" fontId="13" fillId="8" borderId="3" xfId="0" applyNumberFormat="1" applyFont="1" applyFill="1" applyBorder="1" applyAlignment="1">
      <alignment horizontal="right" vertical="center"/>
    </xf>
    <xf numFmtId="10" fontId="13" fillId="3" borderId="6" xfId="2" applyNumberFormat="1" applyFont="1" applyFill="1" applyBorder="1" applyAlignment="1">
      <alignment horizontal="center" vertical="center" wrapText="1"/>
    </xf>
    <xf numFmtId="165" fontId="18" fillId="7" borderId="1" xfId="0" applyNumberFormat="1" applyFont="1" applyFill="1" applyBorder="1" applyAlignment="1" applyProtection="1">
      <alignment horizontal="right" vertical="center"/>
      <protection locked="0"/>
    </xf>
    <xf numFmtId="4" fontId="18" fillId="7" borderId="19" xfId="4" applyNumberFormat="1" applyFont="1" applyFill="1" applyBorder="1" applyAlignment="1" applyProtection="1">
      <alignment horizontal="right" vertical="center"/>
      <protection locked="0"/>
    </xf>
    <xf numFmtId="4" fontId="18" fillId="7" borderId="19" xfId="0" applyNumberFormat="1" applyFont="1" applyFill="1" applyBorder="1" applyAlignment="1" applyProtection="1">
      <alignment horizontal="right" vertical="center"/>
      <protection locked="0"/>
    </xf>
    <xf numFmtId="167" fontId="13" fillId="7" borderId="1" xfId="0" applyNumberFormat="1" applyFont="1" applyFill="1" applyBorder="1" applyAlignment="1" applyProtection="1">
      <alignment horizontal="right" vertical="center"/>
      <protection locked="0"/>
    </xf>
    <xf numFmtId="4" fontId="13" fillId="7" borderId="19" xfId="0" applyNumberFormat="1" applyFont="1" applyFill="1" applyBorder="1" applyAlignment="1" applyProtection="1">
      <alignment horizontal="right" vertical="center"/>
      <protection locked="0"/>
    </xf>
    <xf numFmtId="167" fontId="13" fillId="7" borderId="25" xfId="0" applyNumberFormat="1" applyFont="1" applyFill="1" applyBorder="1" applyAlignment="1" applyProtection="1">
      <alignment horizontal="right" vertical="center"/>
      <protection locked="0"/>
    </xf>
    <xf numFmtId="4" fontId="10" fillId="9" borderId="16" xfId="9" applyNumberFormat="1" applyFont="1" applyFill="1" applyBorder="1" applyAlignment="1" applyProtection="1">
      <alignment horizontal="right" vertical="center"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166" fontId="2" fillId="4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wrapText="1"/>
    </xf>
    <xf numFmtId="10" fontId="3" fillId="3" borderId="3" xfId="0" applyNumberFormat="1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65" fontId="13" fillId="3" borderId="6" xfId="0" applyNumberFormat="1" applyFont="1" applyFill="1" applyBorder="1" applyAlignment="1">
      <alignment horizontal="center" vertical="center" wrapText="1"/>
    </xf>
    <xf numFmtId="165" fontId="13" fillId="3" borderId="4" xfId="0" applyNumberFormat="1" applyFont="1" applyFill="1" applyBorder="1" applyAlignment="1">
      <alignment horizontal="center" vertical="center" wrapText="1"/>
    </xf>
    <xf numFmtId="165" fontId="13" fillId="3" borderId="5" xfId="0" applyNumberFormat="1" applyFont="1" applyFill="1" applyBorder="1" applyAlignment="1">
      <alignment horizontal="center" vertical="center" wrapText="1"/>
    </xf>
    <xf numFmtId="165" fontId="13" fillId="3" borderId="39" xfId="0" applyNumberFormat="1" applyFont="1" applyFill="1" applyBorder="1" applyAlignment="1">
      <alignment horizontal="center" vertical="center" wrapText="1"/>
    </xf>
    <xf numFmtId="165" fontId="13" fillId="3" borderId="14" xfId="0" applyNumberFormat="1" applyFont="1" applyFill="1" applyBorder="1" applyAlignment="1">
      <alignment horizontal="center" vertical="center" wrapText="1"/>
    </xf>
    <xf numFmtId="4" fontId="13" fillId="3" borderId="5" xfId="0" applyNumberFormat="1" applyFont="1" applyFill="1" applyBorder="1" applyAlignment="1">
      <alignment horizontal="center" vertical="center" wrapText="1"/>
    </xf>
    <xf numFmtId="4" fontId="13" fillId="3" borderId="39" xfId="0" applyNumberFormat="1" applyFont="1" applyFill="1" applyBorder="1" applyAlignment="1">
      <alignment horizontal="center" vertical="center" wrapText="1"/>
    </xf>
    <xf numFmtId="4" fontId="13" fillId="3" borderId="14" xfId="0" applyNumberFormat="1" applyFont="1" applyFill="1" applyBorder="1" applyAlignment="1">
      <alignment horizontal="center" vertical="center" wrapText="1"/>
    </xf>
    <xf numFmtId="165" fontId="13" fillId="3" borderId="7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4" fontId="13" fillId="3" borderId="36" xfId="0" applyNumberFormat="1" applyFont="1" applyFill="1" applyBorder="1" applyAlignment="1">
      <alignment horizontal="center" vertical="center" wrapText="1"/>
    </xf>
    <xf numFmtId="4" fontId="13" fillId="3" borderId="37" xfId="0" applyNumberFormat="1" applyFont="1" applyFill="1" applyBorder="1" applyAlignment="1">
      <alignment horizontal="center" vertical="center" wrapText="1"/>
    </xf>
    <xf numFmtId="4" fontId="13" fillId="3" borderId="38" xfId="0" applyNumberFormat="1" applyFont="1" applyFill="1" applyBorder="1" applyAlignment="1">
      <alignment horizontal="center" vertical="center" wrapText="1"/>
    </xf>
    <xf numFmtId="4" fontId="13" fillId="3" borderId="6" xfId="0" applyNumberFormat="1" applyFont="1" applyFill="1" applyBorder="1" applyAlignment="1">
      <alignment horizontal="center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4" fontId="13" fillId="3" borderId="7" xfId="0" applyNumberFormat="1" applyFont="1" applyFill="1" applyBorder="1" applyAlignment="1">
      <alignment horizontal="center" vertical="center" wrapText="1"/>
    </xf>
    <xf numFmtId="10" fontId="13" fillId="3" borderId="5" xfId="0" applyNumberFormat="1" applyFont="1" applyFill="1" applyBorder="1" applyAlignment="1">
      <alignment horizontal="center" vertical="center" wrapText="1"/>
    </xf>
    <xf numFmtId="10" fontId="13" fillId="3" borderId="39" xfId="0" applyNumberFormat="1" applyFont="1" applyFill="1" applyBorder="1" applyAlignment="1">
      <alignment horizontal="center" vertical="center" wrapText="1"/>
    </xf>
    <xf numFmtId="10" fontId="13" fillId="3" borderId="14" xfId="0" applyNumberFormat="1" applyFont="1" applyFill="1" applyBorder="1" applyAlignment="1">
      <alignment horizontal="center" vertical="center" wrapText="1"/>
    </xf>
  </cellXfs>
  <cellStyles count="11">
    <cellStyle name="Moeda 2" xfId="8" xr:uid="{2E85F1FB-5DE8-4489-ACB3-F7C2AEE9AD65}"/>
    <cellStyle name="Normal" xfId="0" builtinId="0"/>
    <cellStyle name="Normal 10" xfId="4" xr:uid="{26744DB1-8DC7-43C5-B03C-113168390C68}"/>
    <cellStyle name="Normal 2" xfId="9" xr:uid="{1D06551C-E92F-4B5E-BB5E-520C4554CCC4}"/>
    <cellStyle name="Normal 3" xfId="5" xr:uid="{D6BAE47D-F219-4070-9E6A-82270484A42B}"/>
    <cellStyle name="Normal 5" xfId="3" xr:uid="{56A172DB-B48E-4232-AE9C-3E777A3222B8}"/>
    <cellStyle name="Porcentagem" xfId="2" builtinId="5"/>
    <cellStyle name="Porcentagem 2" xfId="7" xr:uid="{A56CBA80-C46E-4802-9B20-63AA24F698C8}"/>
    <cellStyle name="Vírgula" xfId="1" builtinId="3"/>
    <cellStyle name="Vírgula 2" xfId="6" xr:uid="{DC38C449-3C78-4890-9823-B064F4A14601}"/>
    <cellStyle name="Vírgula 3" xfId="10" xr:uid="{64C0287E-1F68-4D62-BE54-3AFDF3731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ROJETOS%202025\PVIMEN%20TA&#199;&#195;O%20POLIEDRICA%20SEAB%20ESTRADA%20LAMBARI\32-%20PLANO%20DE%20TRABALHO%20EM%20EXCEL%20.xlsx" TargetMode="External"/><Relationship Id="rId1" Type="http://schemas.openxmlformats.org/officeDocument/2006/relationships/externalLinkPath" Target="32-%20PLANO%20DE%20TRABALHO%20EM%20EXCEL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 ORIENTAÇÕES PREENCHIMENTO"/>
      <sheetName val="Plan2 1.DADOS,2.OBJ e 2.1.Vigên"/>
      <sheetName val="Plan3 2.2. QUADRO RESUMO"/>
      <sheetName val="Plan4 2.3. OPERAÇÕES"/>
      <sheetName val="Plan5 3. JUSTIFIC. e 4.BENEFIC."/>
      <sheetName val="Plan6 5.MET_FAS_ETA_CRON_6.METO"/>
      <sheetName val="Plan7 7. PLA DE APL 8 Cap Int."/>
      <sheetName val="Plan8 9_Parâmetro e 10-11-&amp;"/>
      <sheetName val="Plan9 12. OBR_MONI_AVAL"/>
      <sheetName val="Plan10 13.DOC_INTEGR_PT "/>
      <sheetName val="Plan11  ASSINATURAS"/>
      <sheetName val="Serviços"/>
      <sheetName val="Municipios"/>
    </sheetNames>
    <sheetDataSet>
      <sheetData sheetId="0"/>
      <sheetData sheetId="1">
        <row r="18">
          <cell r="C18" t="str">
            <v>Sapopema</v>
          </cell>
        </row>
        <row r="35">
          <cell r="E35" t="str">
            <v>PEDRA IRREGULAR</v>
          </cell>
        </row>
      </sheetData>
      <sheetData sheetId="2">
        <row r="21">
          <cell r="G21">
            <v>166.1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E2" t="str">
            <v>BLOCO SEXTAVADO</v>
          </cell>
        </row>
      </sheetData>
      <sheetData sheetId="12">
        <row r="1">
          <cell r="A1" t="str">
            <v>Município</v>
          </cell>
          <cell r="B1" t="str">
            <v>Índice IPARDES 2021</v>
          </cell>
          <cell r="C1" t="str">
            <v>Contrapartida Mínima</v>
          </cell>
        </row>
        <row r="2">
          <cell r="A2" t="str">
            <v>Abatiá</v>
          </cell>
          <cell r="B2">
            <v>0.69398484570270502</v>
          </cell>
          <cell r="C2" t="str">
            <v>5%</v>
          </cell>
        </row>
        <row r="3">
          <cell r="A3" t="str">
            <v>Adrianópolis</v>
          </cell>
          <cell r="B3">
            <v>0.64804302597985697</v>
          </cell>
          <cell r="C3" t="str">
            <v>5%</v>
          </cell>
        </row>
        <row r="4">
          <cell r="A4" t="str">
            <v>Agudos do Sul</v>
          </cell>
          <cell r="B4">
            <v>0.63719632024833694</v>
          </cell>
          <cell r="C4" t="str">
            <v>5%</v>
          </cell>
        </row>
        <row r="5">
          <cell r="A5" t="str">
            <v>Almirante Tamandaré</v>
          </cell>
          <cell r="B5">
            <v>0.62891538512308498</v>
          </cell>
          <cell r="C5" t="str">
            <v>5%</v>
          </cell>
        </row>
        <row r="6">
          <cell r="A6" t="str">
            <v>Altamira do Paraná</v>
          </cell>
          <cell r="B6">
            <v>0.74667674184605204</v>
          </cell>
          <cell r="C6" t="str">
            <v>10%</v>
          </cell>
        </row>
        <row r="7">
          <cell r="A7" t="str">
            <v>Altônia</v>
          </cell>
          <cell r="B7">
            <v>0.74074010556577397</v>
          </cell>
          <cell r="C7" t="str">
            <v>10%</v>
          </cell>
        </row>
        <row r="8">
          <cell r="A8" t="str">
            <v>Alto Paraíso</v>
          </cell>
          <cell r="B8">
            <v>0.68193606931876605</v>
          </cell>
          <cell r="C8" t="str">
            <v>5%</v>
          </cell>
        </row>
        <row r="9">
          <cell r="A9" t="str">
            <v>Alto Paraná</v>
          </cell>
          <cell r="B9">
            <v>0.70713959757004297</v>
          </cell>
          <cell r="C9" t="str">
            <v>10%</v>
          </cell>
        </row>
        <row r="10">
          <cell r="A10" t="str">
            <v>Alto Piquiri</v>
          </cell>
          <cell r="B10">
            <v>0.75810472347450397</v>
          </cell>
          <cell r="C10" t="str">
            <v>10%</v>
          </cell>
        </row>
        <row r="11">
          <cell r="A11" t="str">
            <v>Alvorada do Sul</v>
          </cell>
          <cell r="B11">
            <v>0.69390252229002203</v>
          </cell>
          <cell r="C11" t="str">
            <v>5%</v>
          </cell>
        </row>
        <row r="12">
          <cell r="A12" t="str">
            <v>Amaporã</v>
          </cell>
          <cell r="B12">
            <v>0.70616800956619497</v>
          </cell>
          <cell r="C12" t="str">
            <v>10%</v>
          </cell>
        </row>
        <row r="13">
          <cell r="A13" t="str">
            <v>Ampére</v>
          </cell>
          <cell r="B13">
            <v>0.79009541592948995</v>
          </cell>
          <cell r="C13" t="str">
            <v>10%</v>
          </cell>
        </row>
        <row r="14">
          <cell r="A14" t="str">
            <v>Anahy</v>
          </cell>
          <cell r="B14">
            <v>0.74745018736614899</v>
          </cell>
          <cell r="C14" t="str">
            <v>10%</v>
          </cell>
        </row>
        <row r="15">
          <cell r="A15" t="str">
            <v>Andirá</v>
          </cell>
          <cell r="B15">
            <v>0.71927552259108296</v>
          </cell>
          <cell r="C15" t="str">
            <v>10%</v>
          </cell>
        </row>
        <row r="16">
          <cell r="A16" t="str">
            <v>Ângulo</v>
          </cell>
          <cell r="B16">
            <v>0.74899389645213299</v>
          </cell>
          <cell r="C16" t="str">
            <v>10%</v>
          </cell>
        </row>
        <row r="17">
          <cell r="A17" t="str">
            <v>Antonina</v>
          </cell>
          <cell r="B17">
            <v>0.58962938274542998</v>
          </cell>
          <cell r="C17" t="str">
            <v>5%</v>
          </cell>
        </row>
        <row r="18">
          <cell r="A18" t="str">
            <v>Antônio Olinto</v>
          </cell>
          <cell r="B18">
            <v>0.71284716887780697</v>
          </cell>
          <cell r="C18" t="str">
            <v>10%</v>
          </cell>
        </row>
        <row r="19">
          <cell r="A19" t="str">
            <v>Apucarana</v>
          </cell>
          <cell r="B19">
            <v>0.77844189809985798</v>
          </cell>
          <cell r="C19" t="str">
            <v>10%</v>
          </cell>
        </row>
        <row r="20">
          <cell r="A20" t="str">
            <v>Arapongas</v>
          </cell>
          <cell r="B20">
            <v>0.78313426559080801</v>
          </cell>
          <cell r="C20" t="str">
            <v>10%</v>
          </cell>
        </row>
        <row r="21">
          <cell r="A21" t="str">
            <v>Arapoti</v>
          </cell>
          <cell r="B21">
            <v>0.75490194975987501</v>
          </cell>
          <cell r="C21" t="str">
            <v>10%</v>
          </cell>
        </row>
        <row r="22">
          <cell r="A22" t="str">
            <v>Arapuã</v>
          </cell>
          <cell r="B22">
            <v>0.72761637295397297</v>
          </cell>
          <cell r="C22" t="str">
            <v>10%</v>
          </cell>
        </row>
        <row r="23">
          <cell r="A23" t="str">
            <v>Araruna</v>
          </cell>
          <cell r="B23">
            <v>0.77558230044619902</v>
          </cell>
          <cell r="C23" t="str">
            <v>10%</v>
          </cell>
        </row>
        <row r="24">
          <cell r="A24" t="str">
            <v>Araucária</v>
          </cell>
          <cell r="B24">
            <v>0.80476115016111205</v>
          </cell>
          <cell r="C24" t="str">
            <v>10%</v>
          </cell>
        </row>
        <row r="25">
          <cell r="A25" t="str">
            <v>Ariranha do Ivaí</v>
          </cell>
          <cell r="B25">
            <v>0.77315498229902402</v>
          </cell>
          <cell r="C25" t="str">
            <v>10%</v>
          </cell>
        </row>
        <row r="26">
          <cell r="A26" t="str">
            <v>Assaí</v>
          </cell>
          <cell r="B26">
            <v>0.74906169696208702</v>
          </cell>
          <cell r="C26" t="str">
            <v>10%</v>
          </cell>
        </row>
        <row r="27">
          <cell r="A27" t="str">
            <v>Assis Chateaubriand</v>
          </cell>
          <cell r="B27">
            <v>0.74979265367978398</v>
          </cell>
          <cell r="C27" t="str">
            <v>10%</v>
          </cell>
        </row>
        <row r="28">
          <cell r="A28" t="str">
            <v>Astorga</v>
          </cell>
          <cell r="B28">
            <v>0.76772818206556703</v>
          </cell>
          <cell r="C28" t="str">
            <v>10%</v>
          </cell>
        </row>
        <row r="29">
          <cell r="A29" t="str">
            <v>Atalaia</v>
          </cell>
          <cell r="B29">
            <v>0.73616759467707005</v>
          </cell>
          <cell r="C29" t="str">
            <v>10%</v>
          </cell>
        </row>
        <row r="30">
          <cell r="A30" t="str">
            <v>Balsa Nova</v>
          </cell>
          <cell r="B30">
            <v>0.70286426741205998</v>
          </cell>
          <cell r="C30" t="str">
            <v>10%</v>
          </cell>
        </row>
        <row r="31">
          <cell r="A31" t="str">
            <v>Bandeirantes</v>
          </cell>
          <cell r="B31">
            <v>0.74645416709359802</v>
          </cell>
          <cell r="C31" t="str">
            <v>10%</v>
          </cell>
        </row>
        <row r="32">
          <cell r="A32" t="str">
            <v>Barbosa Ferraz</v>
          </cell>
          <cell r="B32">
            <v>0.72025143577624695</v>
          </cell>
          <cell r="C32" t="str">
            <v>10%</v>
          </cell>
        </row>
        <row r="33">
          <cell r="A33" t="str">
            <v>Barracão</v>
          </cell>
          <cell r="B33">
            <v>0.68253097204076096</v>
          </cell>
          <cell r="C33" t="str">
            <v>5%</v>
          </cell>
        </row>
        <row r="34">
          <cell r="A34" t="str">
            <v>Barra do Jacaré</v>
          </cell>
          <cell r="B34">
            <v>0.75143006445307303</v>
          </cell>
          <cell r="C34" t="str">
            <v>10%</v>
          </cell>
        </row>
        <row r="35">
          <cell r="A35" t="str">
            <v>Bela Vista da Caroba</v>
          </cell>
          <cell r="B35">
            <v>0.69860030837866305</v>
          </cell>
          <cell r="C35" t="str">
            <v>5%</v>
          </cell>
        </row>
        <row r="36">
          <cell r="A36" t="str">
            <v>Bela Vista do Paraíso</v>
          </cell>
          <cell r="B36">
            <v>0.70647179363440205</v>
          </cell>
          <cell r="C36" t="str">
            <v>10%</v>
          </cell>
        </row>
        <row r="37">
          <cell r="A37" t="str">
            <v>Bituruna</v>
          </cell>
          <cell r="B37">
            <v>0.72522683714632696</v>
          </cell>
          <cell r="C37" t="str">
            <v>10%</v>
          </cell>
        </row>
        <row r="38">
          <cell r="A38" t="str">
            <v>Boa Esperança</v>
          </cell>
          <cell r="B38">
            <v>0.78521977321192704</v>
          </cell>
          <cell r="C38" t="str">
            <v>10%</v>
          </cell>
        </row>
        <row r="39">
          <cell r="A39" t="str">
            <v>Boa Esperança do Iguaçu</v>
          </cell>
          <cell r="B39">
            <v>0.77313615844882799</v>
          </cell>
          <cell r="C39" t="str">
            <v>10%</v>
          </cell>
        </row>
        <row r="40">
          <cell r="A40" t="str">
            <v>Boa Ventura de São Roque</v>
          </cell>
          <cell r="B40">
            <v>0.72784986029497201</v>
          </cell>
          <cell r="C40" t="str">
            <v>10%</v>
          </cell>
        </row>
        <row r="41">
          <cell r="A41" t="str">
            <v>Boa Vista da Aparecida</v>
          </cell>
          <cell r="B41">
            <v>0.73929781557615704</v>
          </cell>
          <cell r="C41" t="str">
            <v>10%</v>
          </cell>
        </row>
        <row r="42">
          <cell r="A42" t="str">
            <v>Bocaiúva do Sul</v>
          </cell>
          <cell r="B42">
            <v>0.62169269495429103</v>
          </cell>
          <cell r="C42" t="str">
            <v>5%</v>
          </cell>
        </row>
        <row r="43">
          <cell r="A43" t="str">
            <v>Bom Jesus do Sul</v>
          </cell>
          <cell r="B43">
            <v>0.74195509563849404</v>
          </cell>
          <cell r="C43" t="str">
            <v>10%</v>
          </cell>
        </row>
        <row r="44">
          <cell r="A44" t="str">
            <v>Bom Sucesso</v>
          </cell>
          <cell r="B44">
            <v>0.72582388606331405</v>
          </cell>
          <cell r="C44" t="str">
            <v>10%</v>
          </cell>
        </row>
        <row r="45">
          <cell r="A45" t="str">
            <v>Bom Sucesso do Sul</v>
          </cell>
          <cell r="B45">
            <v>0.75402536699759304</v>
          </cell>
          <cell r="C45" t="str">
            <v>10%</v>
          </cell>
        </row>
        <row r="46">
          <cell r="A46" t="str">
            <v>Borrazópolis</v>
          </cell>
          <cell r="B46">
            <v>0.73957568328619006</v>
          </cell>
          <cell r="C46" t="str">
            <v>10%</v>
          </cell>
        </row>
        <row r="47">
          <cell r="A47" t="str">
            <v>Braganey</v>
          </cell>
          <cell r="B47">
            <v>0.76515914318966805</v>
          </cell>
          <cell r="C47" t="str">
            <v>10%</v>
          </cell>
        </row>
        <row r="48">
          <cell r="A48" t="str">
            <v>Brasilândia do Sul</v>
          </cell>
          <cell r="B48">
            <v>0.65701994467442804</v>
          </cell>
          <cell r="C48" t="str">
            <v>5%</v>
          </cell>
        </row>
        <row r="49">
          <cell r="A49" t="str">
            <v>Cafeara</v>
          </cell>
          <cell r="B49">
            <v>0.76624902534051298</v>
          </cell>
          <cell r="C49" t="str">
            <v>10%</v>
          </cell>
        </row>
        <row r="50">
          <cell r="A50" t="str">
            <v>Cafelândia</v>
          </cell>
          <cell r="B50">
            <v>0.82290857851994204</v>
          </cell>
          <cell r="C50" t="str">
            <v>10%</v>
          </cell>
        </row>
        <row r="51">
          <cell r="A51" t="str">
            <v>Cafezal do Sul</v>
          </cell>
          <cell r="B51">
            <v>0.72273811325107495</v>
          </cell>
          <cell r="C51" t="str">
            <v>10%</v>
          </cell>
        </row>
        <row r="52">
          <cell r="A52" t="str">
            <v>Califórnia</v>
          </cell>
          <cell r="B52">
            <v>0.73649238607520995</v>
          </cell>
          <cell r="C52" t="str">
            <v>10%</v>
          </cell>
        </row>
        <row r="53">
          <cell r="A53" t="str">
            <v>Cambará</v>
          </cell>
          <cell r="B53">
            <v>0.70942993037924695</v>
          </cell>
          <cell r="C53" t="str">
            <v>10%</v>
          </cell>
        </row>
        <row r="54">
          <cell r="A54" t="str">
            <v>Cambé</v>
          </cell>
          <cell r="B54">
            <v>0.762948428860317</v>
          </cell>
          <cell r="C54" t="str">
            <v>10%</v>
          </cell>
        </row>
        <row r="55">
          <cell r="A55" t="str">
            <v>Cambira</v>
          </cell>
          <cell r="B55">
            <v>0.81515659066061397</v>
          </cell>
          <cell r="C55" t="str">
            <v>10%</v>
          </cell>
        </row>
        <row r="56">
          <cell r="A56" t="str">
            <v>Campina da Lagoa</v>
          </cell>
          <cell r="B56">
            <v>0.71049519246480397</v>
          </cell>
          <cell r="C56" t="str">
            <v>10%</v>
          </cell>
        </row>
        <row r="57">
          <cell r="A57" t="str">
            <v>Campina do Simão</v>
          </cell>
          <cell r="B57">
            <v>0.68945567850263101</v>
          </cell>
          <cell r="C57" t="str">
            <v>5%</v>
          </cell>
        </row>
        <row r="58">
          <cell r="A58" t="str">
            <v>Campina Grande do Sul</v>
          </cell>
          <cell r="B58">
            <v>0.71681942903178897</v>
          </cell>
          <cell r="C58" t="str">
            <v>10%</v>
          </cell>
        </row>
        <row r="59">
          <cell r="A59" t="str">
            <v>Campo Bonito</v>
          </cell>
          <cell r="B59">
            <v>0.76921922131159004</v>
          </cell>
          <cell r="C59" t="str">
            <v>10%</v>
          </cell>
        </row>
        <row r="60">
          <cell r="A60" t="str">
            <v>Campo do Tenente</v>
          </cell>
          <cell r="B60">
            <v>0.66942267145426304</v>
          </cell>
          <cell r="C60" t="str">
            <v>5%</v>
          </cell>
        </row>
        <row r="61">
          <cell r="A61" t="str">
            <v>Campo Largo</v>
          </cell>
          <cell r="B61">
            <v>0.75896902432084401</v>
          </cell>
          <cell r="C61" t="str">
            <v>10%</v>
          </cell>
        </row>
        <row r="62">
          <cell r="A62" t="str">
            <v>Campo Magro</v>
          </cell>
          <cell r="B62">
            <v>0.69709196272018703</v>
          </cell>
          <cell r="C62" t="str">
            <v>5%</v>
          </cell>
        </row>
        <row r="63">
          <cell r="A63" t="str">
            <v>Campo Mourão</v>
          </cell>
          <cell r="B63">
            <v>0.81594192212452499</v>
          </cell>
          <cell r="C63" t="str">
            <v>10%</v>
          </cell>
        </row>
        <row r="64">
          <cell r="A64" t="str">
            <v>Cândido de Abreu</v>
          </cell>
          <cell r="B64">
            <v>0.59958500347921195</v>
          </cell>
          <cell r="C64" t="str">
            <v>5%</v>
          </cell>
        </row>
        <row r="65">
          <cell r="A65" t="str">
            <v>Candói</v>
          </cell>
          <cell r="B65">
            <v>0.72869471462563296</v>
          </cell>
          <cell r="C65" t="str">
            <v>10%</v>
          </cell>
        </row>
        <row r="66">
          <cell r="A66" t="str">
            <v>Cantagalo</v>
          </cell>
          <cell r="B66">
            <v>0.67674048428181699</v>
          </cell>
          <cell r="C66" t="str">
            <v>5%</v>
          </cell>
        </row>
        <row r="67">
          <cell r="A67" t="str">
            <v>Capanema</v>
          </cell>
          <cell r="B67">
            <v>0.78320559640356902</v>
          </cell>
          <cell r="C67" t="str">
            <v>10%</v>
          </cell>
        </row>
        <row r="68">
          <cell r="A68" t="str">
            <v>Capitão Leônidas Marques</v>
          </cell>
          <cell r="B68">
            <v>0.76552033284239795</v>
          </cell>
          <cell r="C68" t="str">
            <v>10%</v>
          </cell>
        </row>
        <row r="69">
          <cell r="A69" t="str">
            <v>Carambeí</v>
          </cell>
          <cell r="B69">
            <v>0.78927759518169205</v>
          </cell>
          <cell r="C69" t="str">
            <v>10%</v>
          </cell>
        </row>
        <row r="70">
          <cell r="A70" t="str">
            <v>Carlópolis</v>
          </cell>
          <cell r="B70">
            <v>0.69971526443865795</v>
          </cell>
          <cell r="C70" t="str">
            <v>5%</v>
          </cell>
        </row>
        <row r="71">
          <cell r="A71" t="str">
            <v>Cascavel</v>
          </cell>
          <cell r="B71">
            <v>0.82655435716644199</v>
          </cell>
          <cell r="C71" t="str">
            <v>10%</v>
          </cell>
        </row>
        <row r="72">
          <cell r="A72" t="str">
            <v>Castro</v>
          </cell>
          <cell r="B72">
            <v>0.76062497305530297</v>
          </cell>
          <cell r="C72" t="str">
            <v>10%</v>
          </cell>
        </row>
        <row r="73">
          <cell r="A73" t="str">
            <v>Catanduvas</v>
          </cell>
          <cell r="B73">
            <v>0.71096616850195304</v>
          </cell>
          <cell r="C73" t="str">
            <v>10%</v>
          </cell>
        </row>
        <row r="74">
          <cell r="A74" t="str">
            <v>Centenário do Sul</v>
          </cell>
          <cell r="B74">
            <v>0.77761361355575298</v>
          </cell>
          <cell r="C74" t="str">
            <v>10%</v>
          </cell>
        </row>
        <row r="75">
          <cell r="A75" t="str">
            <v>Cerro Azul</v>
          </cell>
          <cell r="B75">
            <v>0.58828109896249703</v>
          </cell>
          <cell r="C75" t="str">
            <v>5%</v>
          </cell>
        </row>
        <row r="76">
          <cell r="A76" t="str">
            <v>Céu Azul</v>
          </cell>
          <cell r="B76">
            <v>0.78771635927695005</v>
          </cell>
          <cell r="C76" t="str">
            <v>10%</v>
          </cell>
        </row>
        <row r="77">
          <cell r="A77" t="str">
            <v>Chopinzinho</v>
          </cell>
          <cell r="B77">
            <v>0.77167268794654997</v>
          </cell>
          <cell r="C77" t="str">
            <v>10%</v>
          </cell>
        </row>
        <row r="78">
          <cell r="A78" t="str">
            <v>Cianorte</v>
          </cell>
          <cell r="B78">
            <v>0.81991195511455595</v>
          </cell>
          <cell r="C78" t="str">
            <v>10%</v>
          </cell>
        </row>
        <row r="79">
          <cell r="A79" t="str">
            <v>Cidade Gaúcha</v>
          </cell>
          <cell r="B79">
            <v>0.75350369498881897</v>
          </cell>
          <cell r="C79" t="str">
            <v>10%</v>
          </cell>
        </row>
        <row r="80">
          <cell r="A80" t="str">
            <v>Clevelândia</v>
          </cell>
          <cell r="B80">
            <v>0.66284729702386003</v>
          </cell>
          <cell r="C80" t="str">
            <v>5%</v>
          </cell>
        </row>
        <row r="81">
          <cell r="A81" t="str">
            <v>Colombo</v>
          </cell>
          <cell r="B81">
            <v>0.713797081029243</v>
          </cell>
          <cell r="C81" t="str">
            <v>10%</v>
          </cell>
        </row>
        <row r="82">
          <cell r="A82" t="str">
            <v>Colorado</v>
          </cell>
          <cell r="B82">
            <v>0.750159131589343</v>
          </cell>
          <cell r="C82" t="str">
            <v>10%</v>
          </cell>
        </row>
        <row r="83">
          <cell r="A83" t="str">
            <v>Congonhinhas</v>
          </cell>
          <cell r="B83">
            <v>0.658366401466148</v>
          </cell>
          <cell r="C83" t="str">
            <v>5%</v>
          </cell>
        </row>
        <row r="84">
          <cell r="A84" t="str">
            <v>Conselheiro Mairinck</v>
          </cell>
          <cell r="B84">
            <v>0.69961958058096296</v>
          </cell>
          <cell r="C84" t="str">
            <v>5%</v>
          </cell>
        </row>
        <row r="85">
          <cell r="A85" t="str">
            <v>Contenda</v>
          </cell>
          <cell r="B85">
            <v>0.68332777405676304</v>
          </cell>
          <cell r="C85" t="str">
            <v>5%</v>
          </cell>
        </row>
        <row r="86">
          <cell r="A86" t="str">
            <v>Corbélia</v>
          </cell>
          <cell r="B86">
            <v>0.73889344744978902</v>
          </cell>
          <cell r="C86" t="str">
            <v>10%</v>
          </cell>
        </row>
        <row r="87">
          <cell r="A87" t="str">
            <v>Cornélio Procópio</v>
          </cell>
          <cell r="B87">
            <v>0.75446334640844803</v>
          </cell>
          <cell r="C87" t="str">
            <v>10%</v>
          </cell>
        </row>
        <row r="88">
          <cell r="A88" t="str">
            <v>Coronel Domingos Soares</v>
          </cell>
          <cell r="B88">
            <v>0.68637084870867404</v>
          </cell>
          <cell r="C88" t="str">
            <v>5%</v>
          </cell>
        </row>
        <row r="89">
          <cell r="A89" t="str">
            <v>Coronel Vivida</v>
          </cell>
          <cell r="B89">
            <v>0.76137764674658104</v>
          </cell>
          <cell r="C89" t="str">
            <v>10%</v>
          </cell>
        </row>
        <row r="90">
          <cell r="A90" t="str">
            <v>Corumbataí do Sul</v>
          </cell>
          <cell r="B90">
            <v>0.69177807748764397</v>
          </cell>
          <cell r="C90" t="str">
            <v>5%</v>
          </cell>
        </row>
        <row r="91">
          <cell r="A91" t="str">
            <v>Cruzeiro do Iguaçu</v>
          </cell>
          <cell r="B91">
            <v>0.67368620047092098</v>
          </cell>
          <cell r="C91" t="str">
            <v>5%</v>
          </cell>
        </row>
        <row r="92">
          <cell r="A92" t="str">
            <v>Cruzeiro do Oeste</v>
          </cell>
          <cell r="B92">
            <v>0.74302078472336197</v>
          </cell>
          <cell r="C92" t="str">
            <v>10%</v>
          </cell>
        </row>
        <row r="93">
          <cell r="A93" t="str">
            <v>Cruzeiro do Sul</v>
          </cell>
          <cell r="B93">
            <v>0.74713347297421695</v>
          </cell>
          <cell r="C93" t="str">
            <v>10%</v>
          </cell>
        </row>
        <row r="94">
          <cell r="A94" t="str">
            <v>Cruz Machado</v>
          </cell>
          <cell r="B94">
            <v>0.66034521596793705</v>
          </cell>
          <cell r="C94" t="str">
            <v>5%</v>
          </cell>
        </row>
        <row r="95">
          <cell r="A95" t="str">
            <v>Cruzmaltina</v>
          </cell>
          <cell r="B95">
            <v>0.75459972560928401</v>
          </cell>
          <cell r="C95" t="str">
            <v>10%</v>
          </cell>
        </row>
        <row r="96">
          <cell r="A96" t="str">
            <v>Curitiba</v>
          </cell>
          <cell r="B96">
            <v>0.88403078709324401</v>
          </cell>
          <cell r="C96" t="str">
            <v>10%</v>
          </cell>
        </row>
        <row r="97">
          <cell r="A97" t="str">
            <v>Curiúva</v>
          </cell>
          <cell r="B97">
            <v>0.64854202166567898</v>
          </cell>
          <cell r="C97" t="str">
            <v>5%</v>
          </cell>
        </row>
        <row r="98">
          <cell r="A98" t="str">
            <v>Diamante D'Oeste</v>
          </cell>
          <cell r="B98">
            <v>0.76016483268869695</v>
          </cell>
          <cell r="C98" t="str">
            <v>10%</v>
          </cell>
        </row>
        <row r="99">
          <cell r="A99" t="str">
            <v>Diamante do Norte</v>
          </cell>
          <cell r="B99">
            <v>0.68558834053274498</v>
          </cell>
          <cell r="C99" t="str">
            <v>5%</v>
          </cell>
        </row>
        <row r="100">
          <cell r="A100" t="str">
            <v>Diamante do Sul</v>
          </cell>
          <cell r="B100">
            <v>0.67584960478541301</v>
          </cell>
          <cell r="C100" t="str">
            <v>5%</v>
          </cell>
        </row>
        <row r="101">
          <cell r="A101" t="str">
            <v>Dois Vizinhos</v>
          </cell>
          <cell r="B101">
            <v>0.83892485862941102</v>
          </cell>
          <cell r="C101" t="str">
            <v>10%</v>
          </cell>
        </row>
        <row r="102">
          <cell r="A102" t="str">
            <v>Douradina</v>
          </cell>
          <cell r="B102">
            <v>0.82737784237110201</v>
          </cell>
          <cell r="C102" t="str">
            <v>10%</v>
          </cell>
        </row>
        <row r="103">
          <cell r="A103" t="str">
            <v>Doutor Camargo</v>
          </cell>
          <cell r="B103">
            <v>0.73707736037221305</v>
          </cell>
          <cell r="C103" t="str">
            <v>10%</v>
          </cell>
        </row>
        <row r="104">
          <cell r="A104" t="str">
            <v>Doutor Ulysses</v>
          </cell>
          <cell r="B104">
            <v>0.48402440936663499</v>
          </cell>
          <cell r="C104" t="str">
            <v>1%</v>
          </cell>
        </row>
        <row r="105">
          <cell r="A105" t="str">
            <v>Enéas Marques</v>
          </cell>
          <cell r="B105">
            <v>0.72663854272413897</v>
          </cell>
          <cell r="C105" t="str">
            <v>10%</v>
          </cell>
        </row>
        <row r="106">
          <cell r="A106" t="str">
            <v>Engenheiro Beltrão</v>
          </cell>
          <cell r="B106">
            <v>0.75715757434585396</v>
          </cell>
          <cell r="C106" t="str">
            <v>10%</v>
          </cell>
        </row>
        <row r="107">
          <cell r="A107" t="str">
            <v>Entre Rios do Oeste</v>
          </cell>
          <cell r="B107">
            <v>0.731281978593458</v>
          </cell>
          <cell r="C107" t="str">
            <v>10%</v>
          </cell>
        </row>
        <row r="108">
          <cell r="A108" t="str">
            <v>Esperança Nova</v>
          </cell>
          <cell r="B108">
            <v>0.76815975637397804</v>
          </cell>
          <cell r="C108" t="str">
            <v>10%</v>
          </cell>
        </row>
        <row r="109">
          <cell r="A109" t="str">
            <v>Espigão Alto do Iguaçu</v>
          </cell>
          <cell r="B109">
            <v>0.68588746478853102</v>
          </cell>
          <cell r="C109" t="str">
            <v>5%</v>
          </cell>
        </row>
        <row r="110">
          <cell r="A110" t="str">
            <v>Farol</v>
          </cell>
          <cell r="B110">
            <v>0.70764266242249396</v>
          </cell>
          <cell r="C110" t="str">
            <v>10%</v>
          </cell>
        </row>
        <row r="111">
          <cell r="A111" t="str">
            <v>Faxinal</v>
          </cell>
          <cell r="B111">
            <v>0.72126949852345701</v>
          </cell>
          <cell r="C111" t="str">
            <v>10%</v>
          </cell>
        </row>
        <row r="112">
          <cell r="A112" t="str">
            <v>Fazenda Rio Grande</v>
          </cell>
          <cell r="B112">
            <v>0.74285121134779597</v>
          </cell>
          <cell r="C112" t="str">
            <v>10%</v>
          </cell>
        </row>
        <row r="113">
          <cell r="A113" t="str">
            <v>Fênix</v>
          </cell>
          <cell r="B113">
            <v>0.71789255187302004</v>
          </cell>
          <cell r="C113" t="str">
            <v>10%</v>
          </cell>
        </row>
        <row r="114">
          <cell r="A114" t="str">
            <v>Fernandes Pinheiro</v>
          </cell>
          <cell r="B114">
            <v>0.74473333489473503</v>
          </cell>
          <cell r="C114" t="str">
            <v>10%</v>
          </cell>
        </row>
        <row r="115">
          <cell r="A115" t="str">
            <v>Figueira</v>
          </cell>
          <cell r="B115">
            <v>0.73012116916624004</v>
          </cell>
          <cell r="C115" t="str">
            <v>10%</v>
          </cell>
        </row>
        <row r="116">
          <cell r="A116" t="str">
            <v>Floraí</v>
          </cell>
          <cell r="B116">
            <v>0.73030909356094498</v>
          </cell>
          <cell r="C116" t="str">
            <v>10%</v>
          </cell>
        </row>
        <row r="117">
          <cell r="A117" t="str">
            <v>Flor da Serra do Sul</v>
          </cell>
          <cell r="B117">
            <v>0.78679436632923005</v>
          </cell>
          <cell r="C117" t="str">
            <v>10%</v>
          </cell>
        </row>
        <row r="118">
          <cell r="A118" t="str">
            <v>Floresta</v>
          </cell>
          <cell r="B118">
            <v>0.765687618826419</v>
          </cell>
          <cell r="C118" t="str">
            <v>10%</v>
          </cell>
        </row>
        <row r="119">
          <cell r="A119" t="str">
            <v>Florestópolis</v>
          </cell>
          <cell r="B119">
            <v>0.73498735645170299</v>
          </cell>
          <cell r="C119" t="str">
            <v>10%</v>
          </cell>
        </row>
        <row r="120">
          <cell r="A120" t="str">
            <v>Flórida</v>
          </cell>
          <cell r="B120">
            <v>0.726182388215872</v>
          </cell>
          <cell r="C120" t="str">
            <v>10%</v>
          </cell>
        </row>
        <row r="121">
          <cell r="A121" t="str">
            <v>Formosa do Oeste</v>
          </cell>
          <cell r="B121">
            <v>0.78713601595719596</v>
          </cell>
          <cell r="C121" t="str">
            <v>10%</v>
          </cell>
        </row>
        <row r="122">
          <cell r="A122" t="str">
            <v>Foz do Iguaçu</v>
          </cell>
          <cell r="B122">
            <v>0.76860980897520403</v>
          </cell>
          <cell r="C122" t="str">
            <v>10%</v>
          </cell>
        </row>
        <row r="123">
          <cell r="A123" t="str">
            <v>Foz do Jordão</v>
          </cell>
          <cell r="B123">
            <v>0.66946130600597997</v>
          </cell>
          <cell r="C123" t="str">
            <v>5%</v>
          </cell>
        </row>
        <row r="124">
          <cell r="A124" t="str">
            <v>Francisco Alves</v>
          </cell>
          <cell r="B124">
            <v>0.64370568673385398</v>
          </cell>
          <cell r="C124" t="str">
            <v>5%</v>
          </cell>
        </row>
        <row r="125">
          <cell r="A125" t="str">
            <v>Francisco Beltrão</v>
          </cell>
          <cell r="B125">
            <v>0.81060298674029496</v>
          </cell>
          <cell r="C125" t="str">
            <v>10%</v>
          </cell>
        </row>
        <row r="126">
          <cell r="A126" t="str">
            <v>General Carneiro</v>
          </cell>
          <cell r="B126">
            <v>0.68679706550632702</v>
          </cell>
          <cell r="C126" t="str">
            <v>5%</v>
          </cell>
        </row>
        <row r="127">
          <cell r="A127" t="str">
            <v>Godoy Moreira</v>
          </cell>
          <cell r="B127">
            <v>0.69097248637926301</v>
          </cell>
          <cell r="C127" t="str">
            <v>5%</v>
          </cell>
        </row>
        <row r="128">
          <cell r="A128" t="str">
            <v>Goioerê</v>
          </cell>
          <cell r="B128">
            <v>0.75183632023357805</v>
          </cell>
          <cell r="C128" t="str">
            <v>10%</v>
          </cell>
        </row>
        <row r="129">
          <cell r="A129" t="str">
            <v>Goioxim</v>
          </cell>
          <cell r="B129">
            <v>0.694990280090377</v>
          </cell>
          <cell r="C129" t="str">
            <v>5%</v>
          </cell>
        </row>
        <row r="130">
          <cell r="A130" t="str">
            <v>Grandes Rios</v>
          </cell>
          <cell r="B130">
            <v>0.68405870840383698</v>
          </cell>
          <cell r="C130" t="str">
            <v>5%</v>
          </cell>
        </row>
        <row r="131">
          <cell r="A131" t="str">
            <v>Guaíra</v>
          </cell>
          <cell r="B131">
            <v>0.72879250572923304</v>
          </cell>
          <cell r="C131" t="str">
            <v>10%</v>
          </cell>
        </row>
        <row r="132">
          <cell r="A132" t="str">
            <v>Guairaçá</v>
          </cell>
          <cell r="B132">
            <v>0.69458571897278398</v>
          </cell>
          <cell r="C132" t="str">
            <v>5%</v>
          </cell>
        </row>
        <row r="133">
          <cell r="A133" t="str">
            <v>Guamiranga</v>
          </cell>
          <cell r="B133">
            <v>0.73771677384918</v>
          </cell>
          <cell r="C133" t="str">
            <v>10%</v>
          </cell>
        </row>
        <row r="134">
          <cell r="A134" t="str">
            <v>Guapirama</v>
          </cell>
          <cell r="B134">
            <v>0.74788695106819802</v>
          </cell>
          <cell r="C134" t="str">
            <v>10%</v>
          </cell>
        </row>
        <row r="135">
          <cell r="A135" t="str">
            <v>Guaporema</v>
          </cell>
          <cell r="B135">
            <v>0.73297605895360696</v>
          </cell>
          <cell r="C135" t="str">
            <v>10%</v>
          </cell>
        </row>
        <row r="136">
          <cell r="A136" t="str">
            <v>Guaraci</v>
          </cell>
          <cell r="B136">
            <v>0.62302308338351098</v>
          </cell>
          <cell r="C136" t="str">
            <v>5%</v>
          </cell>
        </row>
        <row r="137">
          <cell r="A137" t="str">
            <v>Guaraniaçu</v>
          </cell>
          <cell r="B137">
            <v>0.73818681558326804</v>
          </cell>
          <cell r="C137" t="str">
            <v>10%</v>
          </cell>
        </row>
        <row r="138">
          <cell r="A138" t="str">
            <v>Guarapuava</v>
          </cell>
          <cell r="B138">
            <v>0.78475134256512302</v>
          </cell>
          <cell r="C138" t="str">
            <v>10%</v>
          </cell>
        </row>
        <row r="139">
          <cell r="A139" t="str">
            <v>Guaraqueçaba</v>
          </cell>
          <cell r="B139">
            <v>0.578977961388774</v>
          </cell>
          <cell r="C139" t="str">
            <v>5%</v>
          </cell>
        </row>
        <row r="140">
          <cell r="A140" t="str">
            <v>Guaratuba</v>
          </cell>
          <cell r="B140">
            <v>0.68831177659985798</v>
          </cell>
          <cell r="C140" t="str">
            <v>5%</v>
          </cell>
        </row>
        <row r="141">
          <cell r="A141" t="str">
            <v>Honório Serpa</v>
          </cell>
          <cell r="B141">
            <v>0.72679850591823902</v>
          </cell>
          <cell r="C141" t="str">
            <v>10%</v>
          </cell>
        </row>
        <row r="142">
          <cell r="A142" t="str">
            <v>Ibaiti</v>
          </cell>
          <cell r="B142">
            <v>0.72109664491491099</v>
          </cell>
          <cell r="C142" t="str">
            <v>10%</v>
          </cell>
        </row>
        <row r="143">
          <cell r="A143" t="str">
            <v>Ibema</v>
          </cell>
          <cell r="B143">
            <v>0.74546217683610505</v>
          </cell>
          <cell r="C143" t="str">
            <v>10%</v>
          </cell>
        </row>
        <row r="144">
          <cell r="A144" t="str">
            <v>Ibiporã</v>
          </cell>
          <cell r="B144">
            <v>0.77142487302496099</v>
          </cell>
          <cell r="C144" t="str">
            <v>10%</v>
          </cell>
        </row>
        <row r="145">
          <cell r="A145" t="str">
            <v>Icaraíma</v>
          </cell>
          <cell r="B145">
            <v>0.69505667179237796</v>
          </cell>
          <cell r="C145" t="str">
            <v>5%</v>
          </cell>
        </row>
        <row r="146">
          <cell r="A146" t="str">
            <v>Iguaraçu</v>
          </cell>
          <cell r="B146">
            <v>0.78755975449454696</v>
          </cell>
          <cell r="C146" t="str">
            <v>10%</v>
          </cell>
        </row>
        <row r="147">
          <cell r="A147" t="str">
            <v>Iguatu</v>
          </cell>
          <cell r="B147">
            <v>0.71021398118127199</v>
          </cell>
          <cell r="C147" t="str">
            <v>10%</v>
          </cell>
        </row>
        <row r="148">
          <cell r="A148" t="str">
            <v>Imbaú</v>
          </cell>
          <cell r="B148">
            <v>0.63453600604126603</v>
          </cell>
          <cell r="C148" t="str">
            <v>5%</v>
          </cell>
        </row>
        <row r="149">
          <cell r="A149" t="str">
            <v>Imbituva</v>
          </cell>
          <cell r="B149">
            <v>0.75208496575817896</v>
          </cell>
          <cell r="C149" t="str">
            <v>10%</v>
          </cell>
        </row>
        <row r="150">
          <cell r="A150" t="str">
            <v>Inácio Martins</v>
          </cell>
          <cell r="B150">
            <v>0.65140870520854799</v>
          </cell>
          <cell r="C150" t="str">
            <v>5%</v>
          </cell>
        </row>
        <row r="151">
          <cell r="A151" t="str">
            <v>Inajá</v>
          </cell>
          <cell r="B151">
            <v>0.76657619876784799</v>
          </cell>
          <cell r="C151" t="str">
            <v>10%</v>
          </cell>
        </row>
        <row r="152">
          <cell r="A152" t="str">
            <v>Indianópolis</v>
          </cell>
          <cell r="B152">
            <v>0.73996535923422802</v>
          </cell>
          <cell r="C152" t="str">
            <v>10%</v>
          </cell>
        </row>
        <row r="153">
          <cell r="A153" t="str">
            <v>Ipiranga</v>
          </cell>
          <cell r="B153">
            <v>0.66119127721337201</v>
          </cell>
          <cell r="C153" t="str">
            <v>5%</v>
          </cell>
        </row>
        <row r="154">
          <cell r="A154" t="str">
            <v>Iporã</v>
          </cell>
          <cell r="B154">
            <v>0.71262058468608203</v>
          </cell>
          <cell r="C154" t="str">
            <v>10%</v>
          </cell>
        </row>
        <row r="155">
          <cell r="A155" t="str">
            <v>Iracema do Oeste</v>
          </cell>
          <cell r="B155">
            <v>0.73835878677673805</v>
          </cell>
          <cell r="C155" t="str">
            <v>10%</v>
          </cell>
        </row>
        <row r="156">
          <cell r="A156" t="str">
            <v>Irati</v>
          </cell>
          <cell r="B156">
            <v>0.76960603385641801</v>
          </cell>
          <cell r="C156" t="str">
            <v>10%</v>
          </cell>
        </row>
        <row r="157">
          <cell r="A157" t="str">
            <v>Iretama</v>
          </cell>
          <cell r="B157">
            <v>0.742854649247365</v>
          </cell>
          <cell r="C157" t="str">
            <v>10%</v>
          </cell>
        </row>
        <row r="158">
          <cell r="A158" t="str">
            <v>Itaguajé</v>
          </cell>
          <cell r="B158">
            <v>0.72251054470742404</v>
          </cell>
          <cell r="C158" t="str">
            <v>10%</v>
          </cell>
        </row>
        <row r="159">
          <cell r="A159" t="str">
            <v>Itaipulândia</v>
          </cell>
          <cell r="B159">
            <v>0.83233458452517195</v>
          </cell>
          <cell r="C159" t="str">
            <v>10%</v>
          </cell>
        </row>
        <row r="160">
          <cell r="A160" t="str">
            <v>Itambaracá</v>
          </cell>
          <cell r="B160">
            <v>0.69984304476057002</v>
          </cell>
          <cell r="C160" t="str">
            <v>5%</v>
          </cell>
        </row>
        <row r="161">
          <cell r="A161" t="str">
            <v>Itambé</v>
          </cell>
          <cell r="B161">
            <v>0.72066384285059804</v>
          </cell>
          <cell r="C161" t="str">
            <v>10%</v>
          </cell>
        </row>
        <row r="162">
          <cell r="A162" t="str">
            <v>Itapejara D'Oeste</v>
          </cell>
          <cell r="B162">
            <v>0.77611178023238903</v>
          </cell>
          <cell r="C162" t="str">
            <v>10%</v>
          </cell>
        </row>
        <row r="163">
          <cell r="A163" t="str">
            <v>Itaperuçu</v>
          </cell>
          <cell r="B163">
            <v>0.585137281814743</v>
          </cell>
          <cell r="C163" t="str">
            <v>5%</v>
          </cell>
        </row>
        <row r="164">
          <cell r="A164" t="str">
            <v>Itaúna do Sul</v>
          </cell>
          <cell r="B164">
            <v>0.63448947068239903</v>
          </cell>
          <cell r="C164" t="str">
            <v>5%</v>
          </cell>
        </row>
        <row r="165">
          <cell r="A165" t="str">
            <v>Ivaí</v>
          </cell>
          <cell r="B165">
            <v>0.71100337057332297</v>
          </cell>
          <cell r="C165" t="str">
            <v>10%</v>
          </cell>
        </row>
        <row r="166">
          <cell r="A166" t="str">
            <v>Ivaiporã</v>
          </cell>
          <cell r="B166">
            <v>0.74634477243641495</v>
          </cell>
          <cell r="C166" t="str">
            <v>10%</v>
          </cell>
        </row>
        <row r="167">
          <cell r="A167" t="str">
            <v>Ivaté</v>
          </cell>
          <cell r="B167">
            <v>0.75400003118148995</v>
          </cell>
          <cell r="C167" t="str">
            <v>10%</v>
          </cell>
        </row>
        <row r="168">
          <cell r="A168" t="str">
            <v>Ivatuba</v>
          </cell>
          <cell r="B168">
            <v>0.77686987753770698</v>
          </cell>
          <cell r="C168" t="str">
            <v>10%</v>
          </cell>
        </row>
        <row r="169">
          <cell r="A169" t="str">
            <v>Jaboti</v>
          </cell>
          <cell r="B169">
            <v>0.70647271990756899</v>
          </cell>
          <cell r="C169" t="str">
            <v>10%</v>
          </cell>
        </row>
        <row r="170">
          <cell r="A170" t="str">
            <v>Jacarezinho</v>
          </cell>
          <cell r="B170">
            <v>0.74553686776594696</v>
          </cell>
          <cell r="C170" t="str">
            <v>10%</v>
          </cell>
        </row>
        <row r="171">
          <cell r="A171" t="str">
            <v>Jaguapitã</v>
          </cell>
          <cell r="B171">
            <v>0.80431376529245802</v>
          </cell>
          <cell r="C171" t="str">
            <v>10%</v>
          </cell>
        </row>
        <row r="172">
          <cell r="A172" t="str">
            <v>Jaguariaíva</v>
          </cell>
          <cell r="B172">
            <v>0.75774839738524602</v>
          </cell>
          <cell r="C172" t="str">
            <v>10%</v>
          </cell>
        </row>
        <row r="173">
          <cell r="A173" t="str">
            <v>Jandaia do Sul</v>
          </cell>
          <cell r="B173">
            <v>0.78867221177011004</v>
          </cell>
          <cell r="C173" t="str">
            <v>10%</v>
          </cell>
        </row>
        <row r="174">
          <cell r="A174" t="str">
            <v>Janiópolis</v>
          </cell>
          <cell r="B174">
            <v>0.74456136920563598</v>
          </cell>
          <cell r="C174" t="str">
            <v>10%</v>
          </cell>
        </row>
        <row r="175">
          <cell r="A175" t="str">
            <v>Japira</v>
          </cell>
          <cell r="B175">
            <v>0.57052328935335095</v>
          </cell>
          <cell r="C175" t="str">
            <v>5%</v>
          </cell>
        </row>
        <row r="176">
          <cell r="A176" t="str">
            <v>Japurá</v>
          </cell>
          <cell r="B176">
            <v>0.78856006488228703</v>
          </cell>
          <cell r="C176" t="str">
            <v>10%</v>
          </cell>
        </row>
        <row r="177">
          <cell r="A177" t="str">
            <v>Jardim Alegre</v>
          </cell>
          <cell r="B177">
            <v>0.64898364034357503</v>
          </cell>
          <cell r="C177" t="str">
            <v>5%</v>
          </cell>
        </row>
        <row r="178">
          <cell r="A178" t="str">
            <v>Jardim Olinda</v>
          </cell>
          <cell r="B178">
            <v>0.70564252956446205</v>
          </cell>
          <cell r="C178" t="str">
            <v>10%</v>
          </cell>
        </row>
        <row r="179">
          <cell r="A179" t="str">
            <v>Jataizinho</v>
          </cell>
          <cell r="B179">
            <v>0.67117658219621201</v>
          </cell>
          <cell r="C179" t="str">
            <v>5%</v>
          </cell>
        </row>
        <row r="180">
          <cell r="A180" t="str">
            <v>Jesuítas</v>
          </cell>
          <cell r="B180">
            <v>0.752615385682745</v>
          </cell>
          <cell r="C180" t="str">
            <v>10%</v>
          </cell>
        </row>
        <row r="181">
          <cell r="A181" t="str">
            <v>Joaquim Távora</v>
          </cell>
          <cell r="B181">
            <v>0.80932439744816798</v>
          </cell>
          <cell r="C181" t="str">
            <v>10%</v>
          </cell>
        </row>
        <row r="182">
          <cell r="A182" t="str">
            <v>Jundiaí do Sul</v>
          </cell>
          <cell r="B182">
            <v>0.72329641575110004</v>
          </cell>
          <cell r="C182" t="str">
            <v>10%</v>
          </cell>
        </row>
        <row r="183">
          <cell r="A183" t="str">
            <v>Juranda</v>
          </cell>
          <cell r="B183">
            <v>0.76043250690272002</v>
          </cell>
          <cell r="C183" t="str">
            <v>10%</v>
          </cell>
        </row>
        <row r="184">
          <cell r="A184" t="str">
            <v>Jussara</v>
          </cell>
          <cell r="B184">
            <v>0.79412924624229697</v>
          </cell>
          <cell r="C184" t="str">
            <v>10%</v>
          </cell>
        </row>
        <row r="185">
          <cell r="A185" t="str">
            <v>Kaloré</v>
          </cell>
          <cell r="B185">
            <v>0.76818675228456901</v>
          </cell>
          <cell r="C185" t="str">
            <v>10%</v>
          </cell>
        </row>
        <row r="186">
          <cell r="A186" t="str">
            <v>Lapa</v>
          </cell>
          <cell r="B186">
            <v>0.68459862310991304</v>
          </cell>
          <cell r="C186" t="str">
            <v>5%</v>
          </cell>
        </row>
        <row r="187">
          <cell r="A187" t="str">
            <v>Laranjal</v>
          </cell>
          <cell r="B187">
            <v>0.64040617796185795</v>
          </cell>
          <cell r="C187" t="str">
            <v>5%</v>
          </cell>
        </row>
        <row r="188">
          <cell r="A188" t="str">
            <v>Laranjeiras do Sul</v>
          </cell>
          <cell r="B188">
            <v>0.75150646122946396</v>
          </cell>
          <cell r="C188" t="str">
            <v>10%</v>
          </cell>
        </row>
        <row r="189">
          <cell r="A189" t="str">
            <v>Leópolis</v>
          </cell>
          <cell r="B189">
            <v>0.69020439196352601</v>
          </cell>
          <cell r="C189" t="str">
            <v>5%</v>
          </cell>
        </row>
        <row r="190">
          <cell r="A190" t="str">
            <v>Lidianópolis</v>
          </cell>
          <cell r="B190">
            <v>0.74098260051581399</v>
          </cell>
          <cell r="C190" t="str">
            <v>10%</v>
          </cell>
        </row>
        <row r="191">
          <cell r="A191" t="str">
            <v>Lindoeste</v>
          </cell>
          <cell r="B191">
            <v>0.73197578029015198</v>
          </cell>
          <cell r="C191" t="str">
            <v>10%</v>
          </cell>
        </row>
        <row r="192">
          <cell r="A192" t="str">
            <v>Loanda</v>
          </cell>
          <cell r="B192">
            <v>0.73452186352842597</v>
          </cell>
          <cell r="C192" t="str">
            <v>10%</v>
          </cell>
        </row>
        <row r="193">
          <cell r="A193" t="str">
            <v>Lobato</v>
          </cell>
          <cell r="B193">
            <v>0.75228788766286503</v>
          </cell>
          <cell r="C193" t="str">
            <v>10%</v>
          </cell>
        </row>
        <row r="194">
          <cell r="A194" t="str">
            <v>Londrina</v>
          </cell>
          <cell r="B194">
            <v>0.80058008253929103</v>
          </cell>
          <cell r="C194" t="str">
            <v>10%</v>
          </cell>
        </row>
        <row r="195">
          <cell r="A195" t="str">
            <v>Luiziana</v>
          </cell>
          <cell r="B195">
            <v>0.70078134164728401</v>
          </cell>
          <cell r="C195" t="str">
            <v>10%</v>
          </cell>
        </row>
        <row r="196">
          <cell r="A196" t="str">
            <v>Lunardelli</v>
          </cell>
          <cell r="B196">
            <v>0.73738700334912799</v>
          </cell>
          <cell r="C196" t="str">
            <v>10%</v>
          </cell>
        </row>
        <row r="197">
          <cell r="A197" t="str">
            <v>Lupionópolis</v>
          </cell>
          <cell r="B197">
            <v>0.65475258895767896</v>
          </cell>
          <cell r="C197" t="str">
            <v>5%</v>
          </cell>
        </row>
        <row r="198">
          <cell r="A198" t="str">
            <v>Mallet</v>
          </cell>
          <cell r="B198">
            <v>0.79479270018068804</v>
          </cell>
          <cell r="C198" t="str">
            <v>10%</v>
          </cell>
        </row>
        <row r="199">
          <cell r="A199" t="str">
            <v>Mamborê</v>
          </cell>
          <cell r="B199">
            <v>0.72331496908996096</v>
          </cell>
          <cell r="C199" t="str">
            <v>10%</v>
          </cell>
        </row>
        <row r="200">
          <cell r="A200" t="str">
            <v>Mandaguaçu</v>
          </cell>
          <cell r="B200">
            <v>0.74650267421082295</v>
          </cell>
          <cell r="C200" t="str">
            <v>10%</v>
          </cell>
        </row>
        <row r="201">
          <cell r="A201" t="str">
            <v>Mandaguari</v>
          </cell>
          <cell r="B201">
            <v>0.81094026036423195</v>
          </cell>
          <cell r="C201" t="str">
            <v>10%</v>
          </cell>
        </row>
        <row r="202">
          <cell r="A202" t="str">
            <v>Mandirituba</v>
          </cell>
          <cell r="B202">
            <v>0.65564129284709705</v>
          </cell>
          <cell r="C202" t="str">
            <v>5%</v>
          </cell>
        </row>
        <row r="203">
          <cell r="A203" t="str">
            <v>Manfrinópolis</v>
          </cell>
          <cell r="B203">
            <v>0.58766600555858595</v>
          </cell>
          <cell r="C203" t="str">
            <v>5%</v>
          </cell>
        </row>
        <row r="204">
          <cell r="A204" t="str">
            <v>Mangueirinha</v>
          </cell>
          <cell r="B204">
            <v>0.71597984794880198</v>
          </cell>
          <cell r="C204" t="str">
            <v>10%</v>
          </cell>
        </row>
        <row r="205">
          <cell r="A205" t="str">
            <v>Manoel Ribas</v>
          </cell>
          <cell r="B205">
            <v>0.69721074936622796</v>
          </cell>
          <cell r="C205" t="str">
            <v>5%</v>
          </cell>
        </row>
        <row r="206">
          <cell r="A206" t="str">
            <v>Marechal Cândido Rondon</v>
          </cell>
          <cell r="B206">
            <v>0.81909656313391999</v>
          </cell>
          <cell r="C206" t="str">
            <v>10%</v>
          </cell>
        </row>
        <row r="207">
          <cell r="A207" t="str">
            <v>Maria Helena</v>
          </cell>
          <cell r="B207">
            <v>0.72687073177252304</v>
          </cell>
          <cell r="C207" t="str">
            <v>10%</v>
          </cell>
        </row>
        <row r="208">
          <cell r="A208" t="str">
            <v>Marialva</v>
          </cell>
          <cell r="B208">
            <v>0.792125615907457</v>
          </cell>
          <cell r="C208" t="str">
            <v>10%</v>
          </cell>
        </row>
        <row r="209">
          <cell r="A209" t="str">
            <v>Marilândia do Sul</v>
          </cell>
          <cell r="B209">
            <v>0.70550416224234003</v>
          </cell>
          <cell r="C209" t="str">
            <v>10%</v>
          </cell>
        </row>
        <row r="210">
          <cell r="A210" t="str">
            <v>Marilena</v>
          </cell>
          <cell r="B210">
            <v>0.70135861181450998</v>
          </cell>
          <cell r="C210" t="str">
            <v>10%</v>
          </cell>
        </row>
        <row r="211">
          <cell r="A211" t="str">
            <v>Mariluz</v>
          </cell>
          <cell r="B211">
            <v>0.66322475826261995</v>
          </cell>
          <cell r="C211" t="str">
            <v>5%</v>
          </cell>
        </row>
        <row r="212">
          <cell r="A212" t="str">
            <v>Maringá</v>
          </cell>
          <cell r="B212">
            <v>0.83452146451887699</v>
          </cell>
          <cell r="C212" t="str">
            <v>10%</v>
          </cell>
        </row>
        <row r="213">
          <cell r="A213" t="str">
            <v>Mariópolis</v>
          </cell>
          <cell r="B213">
            <v>0.75364581306084499</v>
          </cell>
          <cell r="C213" t="str">
            <v>10%</v>
          </cell>
        </row>
        <row r="214">
          <cell r="A214" t="str">
            <v>Maripá</v>
          </cell>
          <cell r="B214">
            <v>0.80556376499068605</v>
          </cell>
          <cell r="C214" t="str">
            <v>10%</v>
          </cell>
        </row>
        <row r="215">
          <cell r="A215" t="str">
            <v>Marmeleiro</v>
          </cell>
          <cell r="B215">
            <v>0.789255502397196</v>
          </cell>
          <cell r="C215" t="str">
            <v>10%</v>
          </cell>
        </row>
        <row r="216">
          <cell r="A216" t="str">
            <v>Marquinho</v>
          </cell>
          <cell r="B216">
            <v>0.73961529797723602</v>
          </cell>
          <cell r="C216" t="str">
            <v>10%</v>
          </cell>
        </row>
        <row r="217">
          <cell r="A217" t="str">
            <v>Marumbi</v>
          </cell>
          <cell r="B217">
            <v>0.77105524809663095</v>
          </cell>
          <cell r="C217" t="str">
            <v>10%</v>
          </cell>
        </row>
        <row r="218">
          <cell r="A218" t="str">
            <v>Matelândia</v>
          </cell>
          <cell r="B218">
            <v>0.78334505362643003</v>
          </cell>
          <cell r="C218" t="str">
            <v>10%</v>
          </cell>
        </row>
        <row r="219">
          <cell r="A219" t="str">
            <v>Matinhos</v>
          </cell>
          <cell r="B219">
            <v>0.65175751926765702</v>
          </cell>
          <cell r="C219" t="str">
            <v>5%</v>
          </cell>
        </row>
        <row r="220">
          <cell r="A220" t="str">
            <v>Mato Rico</v>
          </cell>
          <cell r="B220">
            <v>0.71735929934327003</v>
          </cell>
          <cell r="C220" t="str">
            <v>10%</v>
          </cell>
        </row>
        <row r="221">
          <cell r="A221" t="str">
            <v>Mauá da Serra</v>
          </cell>
          <cell r="B221">
            <v>0.70797320747028203</v>
          </cell>
          <cell r="C221" t="str">
            <v>10%</v>
          </cell>
        </row>
        <row r="222">
          <cell r="A222" t="str">
            <v>Medianeira</v>
          </cell>
          <cell r="B222">
            <v>0.82028137658049105</v>
          </cell>
          <cell r="C222" t="str">
            <v>10%</v>
          </cell>
        </row>
        <row r="223">
          <cell r="A223" t="str">
            <v>Mercedes</v>
          </cell>
          <cell r="B223">
            <v>0.79835419860256795</v>
          </cell>
          <cell r="C223" t="str">
            <v>10%</v>
          </cell>
        </row>
        <row r="224">
          <cell r="A224" t="str">
            <v>Mirador</v>
          </cell>
          <cell r="B224">
            <v>0.73718093721126898</v>
          </cell>
          <cell r="C224" t="str">
            <v>10%</v>
          </cell>
        </row>
        <row r="225">
          <cell r="A225" t="str">
            <v>Miraselva</v>
          </cell>
          <cell r="B225">
            <v>0.689569481101316</v>
          </cell>
          <cell r="C225" t="str">
            <v>5%</v>
          </cell>
        </row>
        <row r="226">
          <cell r="A226" t="str">
            <v>Missal</v>
          </cell>
          <cell r="B226">
            <v>0.72633058247850002</v>
          </cell>
          <cell r="C226" t="str">
            <v>10%</v>
          </cell>
        </row>
        <row r="227">
          <cell r="A227" t="str">
            <v>Moreira Sales</v>
          </cell>
          <cell r="B227">
            <v>0.70157007944245298</v>
          </cell>
          <cell r="C227" t="str">
            <v>10%</v>
          </cell>
        </row>
        <row r="228">
          <cell r="A228" t="str">
            <v>Morretes</v>
          </cell>
          <cell r="B228">
            <v>0.61105110861962697</v>
          </cell>
          <cell r="C228" t="str">
            <v>5%</v>
          </cell>
        </row>
        <row r="229">
          <cell r="A229" t="str">
            <v>Munhoz de Mello</v>
          </cell>
          <cell r="B229">
            <v>0.735549612727599</v>
          </cell>
          <cell r="C229" t="str">
            <v>10%</v>
          </cell>
        </row>
        <row r="230">
          <cell r="A230" t="str">
            <v>Nossa Senhora Das Graças</v>
          </cell>
          <cell r="B230">
            <v>0.70963868152237797</v>
          </cell>
          <cell r="C230" t="str">
            <v>10%</v>
          </cell>
        </row>
        <row r="231">
          <cell r="A231" t="str">
            <v>Nova Aliança do Ivaí</v>
          </cell>
          <cell r="B231">
            <v>0.751777802680621</v>
          </cell>
          <cell r="C231" t="str">
            <v>10%</v>
          </cell>
        </row>
        <row r="232">
          <cell r="A232" t="str">
            <v>Nova América da Colina</v>
          </cell>
          <cell r="B232">
            <v>0.67328994787802499</v>
          </cell>
          <cell r="C232" t="str">
            <v>5%</v>
          </cell>
        </row>
        <row r="233">
          <cell r="A233" t="str">
            <v>Nova Aurora</v>
          </cell>
          <cell r="B233">
            <v>0.79236370251861499</v>
          </cell>
          <cell r="C233" t="str">
            <v>10%</v>
          </cell>
        </row>
        <row r="234">
          <cell r="A234" t="str">
            <v>Nova Cantú</v>
          </cell>
          <cell r="B234">
            <v>0.73764199033931099</v>
          </cell>
          <cell r="C234" t="str">
            <v>10%</v>
          </cell>
        </row>
        <row r="235">
          <cell r="A235" t="str">
            <v>Nova Esperança</v>
          </cell>
          <cell r="B235">
            <v>0.75893922577694495</v>
          </cell>
          <cell r="C235" t="str">
            <v>10%</v>
          </cell>
        </row>
        <row r="236">
          <cell r="A236" t="str">
            <v>Nova Esperança do Sudoeste</v>
          </cell>
          <cell r="B236">
            <v>0.69670389799744403</v>
          </cell>
          <cell r="C236" t="str">
            <v>5%</v>
          </cell>
        </row>
        <row r="237">
          <cell r="A237" t="str">
            <v>Nova Fátima</v>
          </cell>
          <cell r="B237">
            <v>0.74012257916593505</v>
          </cell>
          <cell r="C237" t="str">
            <v>10%</v>
          </cell>
        </row>
        <row r="238">
          <cell r="A238" t="str">
            <v>Nova Laranjeiras</v>
          </cell>
          <cell r="B238">
            <v>0.59823603021097305</v>
          </cell>
          <cell r="C238" t="str">
            <v>5%</v>
          </cell>
        </row>
        <row r="239">
          <cell r="A239" t="str">
            <v>Nova Londrina</v>
          </cell>
          <cell r="B239">
            <v>0.78636539413467299</v>
          </cell>
          <cell r="C239" t="str">
            <v>10%</v>
          </cell>
        </row>
        <row r="240">
          <cell r="A240" t="str">
            <v>Nova Olímpia</v>
          </cell>
          <cell r="B240">
            <v>0.74199911469994695</v>
          </cell>
          <cell r="C240" t="str">
            <v>10%</v>
          </cell>
        </row>
        <row r="241">
          <cell r="A241" t="str">
            <v>Nova Prata do Iguaçu</v>
          </cell>
          <cell r="B241">
            <v>0.72803001337214901</v>
          </cell>
          <cell r="C241" t="str">
            <v>10%</v>
          </cell>
        </row>
        <row r="242">
          <cell r="A242" t="str">
            <v>Nova Santa Bárbara</v>
          </cell>
          <cell r="B242">
            <v>0.68162534313898104</v>
          </cell>
          <cell r="C242" t="str">
            <v>5%</v>
          </cell>
        </row>
        <row r="243">
          <cell r="A243" t="str">
            <v>Nova Santa Rosa</v>
          </cell>
          <cell r="B243">
            <v>0.76983645087120101</v>
          </cell>
          <cell r="C243" t="str">
            <v>10%</v>
          </cell>
        </row>
        <row r="244">
          <cell r="A244" t="str">
            <v>Nova Tebas</v>
          </cell>
          <cell r="B244">
            <v>0.67762731935270604</v>
          </cell>
          <cell r="C244" t="str">
            <v>5%</v>
          </cell>
        </row>
        <row r="245">
          <cell r="A245" t="str">
            <v>Novo Itacolomi</v>
          </cell>
          <cell r="B245">
            <v>0.71469750381831199</v>
          </cell>
          <cell r="C245" t="str">
            <v>10%</v>
          </cell>
        </row>
        <row r="246">
          <cell r="A246" t="str">
            <v>Ortigueira</v>
          </cell>
          <cell r="B246">
            <v>0.75148797177001103</v>
          </cell>
          <cell r="C246" t="str">
            <v>10%</v>
          </cell>
        </row>
        <row r="247">
          <cell r="A247" t="str">
            <v>Ourizona</v>
          </cell>
          <cell r="B247">
            <v>0.77853929071100403</v>
          </cell>
          <cell r="C247" t="str">
            <v>10%</v>
          </cell>
        </row>
        <row r="248">
          <cell r="A248" t="str">
            <v>Ouro Verde do Oeste</v>
          </cell>
          <cell r="B248">
            <v>0.75400282469794799</v>
          </cell>
          <cell r="C248" t="str">
            <v>10%</v>
          </cell>
        </row>
        <row r="249">
          <cell r="A249" t="str">
            <v>Paiçandu</v>
          </cell>
          <cell r="B249">
            <v>0.718532626138633</v>
          </cell>
          <cell r="C249" t="str">
            <v>10%</v>
          </cell>
        </row>
        <row r="250">
          <cell r="A250" t="str">
            <v>Palmas</v>
          </cell>
          <cell r="B250">
            <v>0.68008993438882903</v>
          </cell>
          <cell r="C250" t="str">
            <v>5%</v>
          </cell>
        </row>
        <row r="251">
          <cell r="A251" t="str">
            <v>Palmeira</v>
          </cell>
          <cell r="B251">
            <v>0.75705480976611805</v>
          </cell>
          <cell r="C251" t="str">
            <v>10%</v>
          </cell>
        </row>
        <row r="252">
          <cell r="A252" t="str">
            <v>Palmital</v>
          </cell>
          <cell r="B252">
            <v>0.68246978393255697</v>
          </cell>
          <cell r="C252" t="str">
            <v>5%</v>
          </cell>
        </row>
        <row r="253">
          <cell r="A253" t="str">
            <v>Palotina</v>
          </cell>
          <cell r="B253">
            <v>0.85959981558106102</v>
          </cell>
          <cell r="C253" t="str">
            <v>10%</v>
          </cell>
        </row>
        <row r="254">
          <cell r="A254" t="str">
            <v>Paraíso do Norte</v>
          </cell>
          <cell r="B254">
            <v>0.78720651028129596</v>
          </cell>
          <cell r="C254" t="str">
            <v>10%</v>
          </cell>
        </row>
        <row r="255">
          <cell r="A255" t="str">
            <v>Paranacity</v>
          </cell>
          <cell r="B255">
            <v>0.696687296537152</v>
          </cell>
          <cell r="C255" t="str">
            <v>5%</v>
          </cell>
        </row>
        <row r="256">
          <cell r="A256" t="str">
            <v>Paranaguá</v>
          </cell>
          <cell r="B256">
            <v>0.71773078315110805</v>
          </cell>
          <cell r="C256" t="str">
            <v>10%</v>
          </cell>
        </row>
        <row r="257">
          <cell r="A257" t="str">
            <v>Paranapoema</v>
          </cell>
          <cell r="B257">
            <v>0.69697080359403996</v>
          </cell>
          <cell r="C257" t="str">
            <v>5%</v>
          </cell>
        </row>
        <row r="258">
          <cell r="A258" t="str">
            <v>Paranavaí</v>
          </cell>
          <cell r="B258">
            <v>0.81652183812284695</v>
          </cell>
          <cell r="C258" t="str">
            <v>10%</v>
          </cell>
        </row>
        <row r="259">
          <cell r="A259" t="str">
            <v>Pato Bragado</v>
          </cell>
          <cell r="B259">
            <v>0.76517448987078496</v>
          </cell>
          <cell r="C259" t="str">
            <v>10%</v>
          </cell>
        </row>
        <row r="260">
          <cell r="A260" t="str">
            <v>Pato Branco</v>
          </cell>
          <cell r="B260">
            <v>0.82922617595107895</v>
          </cell>
          <cell r="C260" t="str">
            <v>10%</v>
          </cell>
        </row>
        <row r="261">
          <cell r="A261" t="str">
            <v>Paula Freitas</v>
          </cell>
          <cell r="B261">
            <v>0.73959941006845797</v>
          </cell>
          <cell r="C261" t="str">
            <v>10%</v>
          </cell>
        </row>
        <row r="262">
          <cell r="A262" t="str">
            <v>Paulo Frontin</v>
          </cell>
          <cell r="B262">
            <v>0.71591490893364995</v>
          </cell>
          <cell r="C262" t="str">
            <v>10%</v>
          </cell>
        </row>
        <row r="263">
          <cell r="A263" t="str">
            <v>Peabiru</v>
          </cell>
          <cell r="B263">
            <v>0.76048089865789803</v>
          </cell>
          <cell r="C263" t="str">
            <v>10%</v>
          </cell>
        </row>
        <row r="264">
          <cell r="A264" t="str">
            <v>Perobal</v>
          </cell>
          <cell r="B264">
            <v>0.74094724221350805</v>
          </cell>
          <cell r="C264" t="str">
            <v>10%</v>
          </cell>
        </row>
        <row r="265">
          <cell r="A265" t="str">
            <v>Pérola</v>
          </cell>
          <cell r="B265">
            <v>0.75486459030349795</v>
          </cell>
          <cell r="C265" t="str">
            <v>10%</v>
          </cell>
        </row>
        <row r="266">
          <cell r="A266" t="str">
            <v>Pérola D'Oeste</v>
          </cell>
          <cell r="B266">
            <v>0.69361202571088998</v>
          </cell>
          <cell r="C266" t="str">
            <v>5%</v>
          </cell>
        </row>
        <row r="267">
          <cell r="A267" t="str">
            <v>Piên</v>
          </cell>
          <cell r="B267">
            <v>0.76511282562076099</v>
          </cell>
          <cell r="C267" t="str">
            <v>10%</v>
          </cell>
        </row>
        <row r="268">
          <cell r="A268" t="str">
            <v>Pinhais</v>
          </cell>
          <cell r="B268">
            <v>0.78869073213545604</v>
          </cell>
          <cell r="C268" t="str">
            <v>10%</v>
          </cell>
        </row>
        <row r="269">
          <cell r="A269" t="str">
            <v>Pinhalão</v>
          </cell>
          <cell r="B269">
            <v>0.75311539298192698</v>
          </cell>
          <cell r="C269" t="str">
            <v>10%</v>
          </cell>
        </row>
        <row r="270">
          <cell r="A270" t="str">
            <v>Pinhal de São Bento</v>
          </cell>
          <cell r="B270">
            <v>0.75578159993539595</v>
          </cell>
          <cell r="C270" t="str">
            <v>10%</v>
          </cell>
        </row>
        <row r="271">
          <cell r="A271" t="str">
            <v>Pinhão</v>
          </cell>
          <cell r="B271">
            <v>0.67772825816707805</v>
          </cell>
          <cell r="C271" t="str">
            <v>5%</v>
          </cell>
        </row>
        <row r="272">
          <cell r="A272" t="str">
            <v>Piraí do Sul</v>
          </cell>
          <cell r="B272">
            <v>0.71261587438484497</v>
          </cell>
          <cell r="C272" t="str">
            <v>10%</v>
          </cell>
        </row>
        <row r="273">
          <cell r="A273" t="str">
            <v>Piraquara</v>
          </cell>
          <cell r="B273">
            <v>0.64883501406958199</v>
          </cell>
          <cell r="C273" t="str">
            <v>5%</v>
          </cell>
        </row>
        <row r="274">
          <cell r="A274" t="str">
            <v>Pitanga</v>
          </cell>
          <cell r="B274">
            <v>0.76668929309193301</v>
          </cell>
          <cell r="C274" t="str">
            <v>10%</v>
          </cell>
        </row>
        <row r="275">
          <cell r="A275" t="str">
            <v>Pitangueiras</v>
          </cell>
          <cell r="B275">
            <v>0.76180078029472298</v>
          </cell>
          <cell r="C275" t="str">
            <v>10%</v>
          </cell>
        </row>
        <row r="276">
          <cell r="A276" t="str">
            <v>Planaltina do Paraná</v>
          </cell>
          <cell r="B276">
            <v>0.71671064733710099</v>
          </cell>
          <cell r="C276" t="str">
            <v>10%</v>
          </cell>
        </row>
        <row r="277">
          <cell r="A277" t="str">
            <v>Planalto</v>
          </cell>
          <cell r="B277">
            <v>0.76192349430709605</v>
          </cell>
          <cell r="C277" t="str">
            <v>10%</v>
          </cell>
        </row>
        <row r="278">
          <cell r="A278" t="str">
            <v>Ponta Grossa</v>
          </cell>
          <cell r="B278">
            <v>0.76015221319526105</v>
          </cell>
          <cell r="C278" t="str">
            <v>10%</v>
          </cell>
        </row>
        <row r="279">
          <cell r="A279" t="str">
            <v>Pontal do Paraná</v>
          </cell>
          <cell r="B279">
            <v>0.61747344762564405</v>
          </cell>
          <cell r="C279" t="str">
            <v>5%</v>
          </cell>
        </row>
        <row r="280">
          <cell r="A280" t="str">
            <v>Porecatu</v>
          </cell>
          <cell r="B280">
            <v>0.65457191123241099</v>
          </cell>
          <cell r="C280" t="str">
            <v>5%</v>
          </cell>
        </row>
        <row r="281">
          <cell r="A281" t="str">
            <v>Porto Amazonas</v>
          </cell>
          <cell r="B281">
            <v>0.77285866464406505</v>
          </cell>
          <cell r="C281" t="str">
            <v>10%</v>
          </cell>
        </row>
        <row r="282">
          <cell r="A282" t="str">
            <v>Porto Barreiro</v>
          </cell>
          <cell r="B282">
            <v>0.76028395843518504</v>
          </cell>
          <cell r="C282" t="str">
            <v>10%</v>
          </cell>
        </row>
        <row r="283">
          <cell r="A283" t="str">
            <v>Porto Rico</v>
          </cell>
          <cell r="B283">
            <v>0.76555024305298203</v>
          </cell>
          <cell r="C283" t="str">
            <v>10%</v>
          </cell>
        </row>
        <row r="284">
          <cell r="A284" t="str">
            <v>Porto Vitória</v>
          </cell>
          <cell r="B284">
            <v>0.76101738759604498</v>
          </cell>
          <cell r="C284" t="str">
            <v>10%</v>
          </cell>
        </row>
        <row r="285">
          <cell r="A285" t="str">
            <v>Prado Ferreira</v>
          </cell>
          <cell r="B285">
            <v>0.73254971475429498</v>
          </cell>
          <cell r="C285" t="str">
            <v>10%</v>
          </cell>
        </row>
        <row r="286">
          <cell r="A286" t="str">
            <v>Pranchita</v>
          </cell>
          <cell r="B286">
            <v>0.75226908961202499</v>
          </cell>
          <cell r="C286" t="str">
            <v>10%</v>
          </cell>
        </row>
        <row r="287">
          <cell r="A287" t="str">
            <v>Presidente Castelo Branco</v>
          </cell>
          <cell r="B287">
            <v>0.67205541876734198</v>
          </cell>
          <cell r="C287" t="str">
            <v>5%</v>
          </cell>
        </row>
        <row r="288">
          <cell r="A288" t="str">
            <v>Primeiro de Maio</v>
          </cell>
          <cell r="B288">
            <v>0.65109578719482697</v>
          </cell>
          <cell r="C288" t="str">
            <v>5%</v>
          </cell>
        </row>
        <row r="289">
          <cell r="A289" t="str">
            <v>Prudentópolis</v>
          </cell>
          <cell r="B289">
            <v>0.73789165333039097</v>
          </cell>
          <cell r="C289" t="str">
            <v>10%</v>
          </cell>
        </row>
        <row r="290">
          <cell r="A290" t="str">
            <v>Quarto Centenário</v>
          </cell>
          <cell r="B290">
            <v>0.77962436346956898</v>
          </cell>
          <cell r="C290" t="str">
            <v>10%</v>
          </cell>
        </row>
        <row r="291">
          <cell r="A291" t="str">
            <v>Quatiguá</v>
          </cell>
          <cell r="B291">
            <v>0.72653655522352101</v>
          </cell>
          <cell r="C291" t="str">
            <v>10%</v>
          </cell>
        </row>
        <row r="292">
          <cell r="A292" t="str">
            <v>Quatro Barras</v>
          </cell>
          <cell r="B292">
            <v>0.83902889562597105</v>
          </cell>
          <cell r="C292" t="str">
            <v>10%</v>
          </cell>
        </row>
        <row r="293">
          <cell r="A293" t="str">
            <v>Quatro Pontes</v>
          </cell>
          <cell r="B293">
            <v>0.81564924870979705</v>
          </cell>
          <cell r="C293" t="str">
            <v>10%</v>
          </cell>
        </row>
        <row r="294">
          <cell r="A294" t="str">
            <v>Quedas do Iguaçu</v>
          </cell>
          <cell r="B294">
            <v>0.70750257308888898</v>
          </cell>
          <cell r="C294" t="str">
            <v>10%</v>
          </cell>
        </row>
        <row r="295">
          <cell r="A295" t="str">
            <v>Querência do Norte</v>
          </cell>
          <cell r="B295">
            <v>0.69247306979705503</v>
          </cell>
          <cell r="C295" t="str">
            <v>5%</v>
          </cell>
        </row>
        <row r="296">
          <cell r="A296" t="str">
            <v>Quinta do Sol</v>
          </cell>
          <cell r="B296">
            <v>0.71340908100075096</v>
          </cell>
          <cell r="C296" t="str">
            <v>10%</v>
          </cell>
        </row>
        <row r="297">
          <cell r="A297" t="str">
            <v>Quitandinha</v>
          </cell>
          <cell r="B297">
            <v>0.692903257343775</v>
          </cell>
          <cell r="C297" t="str">
            <v>5%</v>
          </cell>
        </row>
        <row r="298">
          <cell r="A298" t="str">
            <v>Ramilândia</v>
          </cell>
          <cell r="B298">
            <v>0.60610405317087002</v>
          </cell>
          <cell r="C298" t="str">
            <v>5%</v>
          </cell>
        </row>
        <row r="299">
          <cell r="A299" t="str">
            <v>Rancho Alegre</v>
          </cell>
          <cell r="B299">
            <v>0.70544287820104101</v>
          </cell>
          <cell r="C299" t="str">
            <v>10%</v>
          </cell>
        </row>
        <row r="300">
          <cell r="A300" t="str">
            <v>Rancho Alegre D'Oeste</v>
          </cell>
          <cell r="B300">
            <v>0.72374358312606701</v>
          </cell>
          <cell r="C300" t="str">
            <v>10%</v>
          </cell>
        </row>
        <row r="301">
          <cell r="A301" t="str">
            <v>Realeza</v>
          </cell>
          <cell r="B301">
            <v>0.78121388847154005</v>
          </cell>
          <cell r="C301" t="str">
            <v>10%</v>
          </cell>
        </row>
        <row r="302">
          <cell r="A302" t="str">
            <v>Rebouças</v>
          </cell>
          <cell r="B302">
            <v>0.72504355278300003</v>
          </cell>
          <cell r="C302" t="str">
            <v>10%</v>
          </cell>
        </row>
        <row r="303">
          <cell r="A303" t="str">
            <v>Renascença</v>
          </cell>
          <cell r="B303">
            <v>0.77611803393006695</v>
          </cell>
          <cell r="C303" t="str">
            <v>10%</v>
          </cell>
        </row>
        <row r="304">
          <cell r="A304" t="str">
            <v>Reserva</v>
          </cell>
          <cell r="B304">
            <v>0.66611609629683699</v>
          </cell>
          <cell r="C304" t="str">
            <v>5%</v>
          </cell>
        </row>
        <row r="305">
          <cell r="A305" t="str">
            <v>Reserva do Iguaçu</v>
          </cell>
          <cell r="B305">
            <v>0.68045623474592598</v>
          </cell>
          <cell r="C305" t="str">
            <v>5%</v>
          </cell>
        </row>
        <row r="306">
          <cell r="A306" t="str">
            <v>Ribeirão Claro</v>
          </cell>
          <cell r="B306">
            <v>0.74277319347757298</v>
          </cell>
          <cell r="C306" t="str">
            <v>10%</v>
          </cell>
        </row>
        <row r="307">
          <cell r="A307" t="str">
            <v>Ribeirão do Pinhal</v>
          </cell>
          <cell r="B307">
            <v>0.681070872358438</v>
          </cell>
          <cell r="C307" t="str">
            <v>5%</v>
          </cell>
        </row>
        <row r="308">
          <cell r="A308" t="str">
            <v>Rio Azul</v>
          </cell>
          <cell r="B308">
            <v>0.69944656088822699</v>
          </cell>
          <cell r="C308" t="str">
            <v>5%</v>
          </cell>
        </row>
        <row r="309">
          <cell r="A309" t="str">
            <v>Rio Bom</v>
          </cell>
          <cell r="B309">
            <v>0.72432951117643596</v>
          </cell>
          <cell r="C309" t="str">
            <v>10%</v>
          </cell>
        </row>
        <row r="310">
          <cell r="A310" t="str">
            <v>Rio Bonito do Iguaçu</v>
          </cell>
          <cell r="B310">
            <v>0.68215934160462899</v>
          </cell>
          <cell r="C310" t="str">
            <v>5%</v>
          </cell>
        </row>
        <row r="311">
          <cell r="A311" t="str">
            <v>Rio Branco do Ivaí</v>
          </cell>
          <cell r="B311">
            <v>0.65106698899303705</v>
          </cell>
          <cell r="C311" t="str">
            <v>5%</v>
          </cell>
        </row>
        <row r="312">
          <cell r="A312" t="str">
            <v>Rio Branco do Sul</v>
          </cell>
          <cell r="B312">
            <v>0.66810846065447704</v>
          </cell>
          <cell r="C312" t="str">
            <v>5%</v>
          </cell>
        </row>
        <row r="313">
          <cell r="A313" t="str">
            <v>Rio Negro</v>
          </cell>
          <cell r="B313">
            <v>0.791119219690817</v>
          </cell>
          <cell r="C313" t="str">
            <v>10%</v>
          </cell>
        </row>
        <row r="314">
          <cell r="A314" t="str">
            <v>Rolândia</v>
          </cell>
          <cell r="B314">
            <v>0.79825766292128297</v>
          </cell>
          <cell r="C314" t="str">
            <v>10%</v>
          </cell>
        </row>
        <row r="315">
          <cell r="A315" t="str">
            <v>Roncador</v>
          </cell>
          <cell r="B315">
            <v>0.71918917174177099</v>
          </cell>
          <cell r="C315" t="str">
            <v>10%</v>
          </cell>
        </row>
        <row r="316">
          <cell r="A316" t="str">
            <v>Rondon</v>
          </cell>
          <cell r="B316">
            <v>0.744488696955527</v>
          </cell>
          <cell r="C316" t="str">
            <v>10%</v>
          </cell>
        </row>
        <row r="317">
          <cell r="A317" t="str">
            <v>Rosário do Ivaí</v>
          </cell>
          <cell r="B317">
            <v>0.72577643408126002</v>
          </cell>
          <cell r="C317" t="str">
            <v>10%</v>
          </cell>
        </row>
        <row r="318">
          <cell r="A318" t="str">
            <v>Sabáudia</v>
          </cell>
          <cell r="B318">
            <v>0.81694504259668399</v>
          </cell>
          <cell r="C318" t="str">
            <v>10%</v>
          </cell>
        </row>
        <row r="319">
          <cell r="A319" t="str">
            <v>Salgado Filho</v>
          </cell>
          <cell r="B319">
            <v>0.75229469607866195</v>
          </cell>
          <cell r="C319" t="str">
            <v>10%</v>
          </cell>
        </row>
        <row r="320">
          <cell r="A320" t="str">
            <v>Salto do Itararé</v>
          </cell>
          <cell r="B320">
            <v>0.74581478491645004</v>
          </cell>
          <cell r="C320" t="str">
            <v>10%</v>
          </cell>
        </row>
        <row r="321">
          <cell r="A321" t="str">
            <v>Salto do Lontra</v>
          </cell>
          <cell r="B321">
            <v>0.75435942970698999</v>
          </cell>
          <cell r="C321" t="str">
            <v>10%</v>
          </cell>
        </row>
        <row r="322">
          <cell r="A322" t="str">
            <v>Santa Amélia</v>
          </cell>
          <cell r="B322">
            <v>0.63933049269542397</v>
          </cell>
          <cell r="C322" t="str">
            <v>5%</v>
          </cell>
        </row>
        <row r="323">
          <cell r="A323" t="str">
            <v>Santa Cecília do Pavão</v>
          </cell>
          <cell r="B323">
            <v>0.65064153749192799</v>
          </cell>
          <cell r="C323" t="str">
            <v>5%</v>
          </cell>
        </row>
        <row r="324">
          <cell r="A324" t="str">
            <v>Santa Cruz de Monte Castelo</v>
          </cell>
          <cell r="B324">
            <v>0.67526533809110001</v>
          </cell>
          <cell r="C324" t="str">
            <v>5%</v>
          </cell>
        </row>
        <row r="325">
          <cell r="A325" t="str">
            <v>Santa Fé</v>
          </cell>
          <cell r="B325">
            <v>0.77852497550159805</v>
          </cell>
          <cell r="C325" t="str">
            <v>10%</v>
          </cell>
        </row>
        <row r="326">
          <cell r="A326" t="str">
            <v>Santa Helena</v>
          </cell>
          <cell r="B326">
            <v>0.77764679916293</v>
          </cell>
          <cell r="C326" t="str">
            <v>10%</v>
          </cell>
        </row>
        <row r="327">
          <cell r="A327" t="str">
            <v>Santa Inês</v>
          </cell>
          <cell r="B327">
            <v>0.69621578738340195</v>
          </cell>
          <cell r="C327" t="str">
            <v>5%</v>
          </cell>
        </row>
        <row r="328">
          <cell r="A328" t="str">
            <v>Santa Isabel do Ivaí</v>
          </cell>
          <cell r="B328">
            <v>0.68415729694029404</v>
          </cell>
          <cell r="C328" t="str">
            <v>5%</v>
          </cell>
        </row>
        <row r="329">
          <cell r="A329" t="str">
            <v>Santa Izabel do Oeste</v>
          </cell>
          <cell r="B329">
            <v>0.76791248451635297</v>
          </cell>
          <cell r="C329" t="str">
            <v>10%</v>
          </cell>
        </row>
        <row r="330">
          <cell r="A330" t="str">
            <v>Santa Lúcia</v>
          </cell>
          <cell r="B330">
            <v>0.70819687106767903</v>
          </cell>
          <cell r="C330" t="str">
            <v>10%</v>
          </cell>
        </row>
        <row r="331">
          <cell r="A331" t="str">
            <v>Santa Maria do Oeste</v>
          </cell>
          <cell r="B331">
            <v>0.62186570449173295</v>
          </cell>
          <cell r="C331" t="str">
            <v>5%</v>
          </cell>
        </row>
        <row r="332">
          <cell r="A332" t="str">
            <v>Santa Mariana</v>
          </cell>
          <cell r="B332">
            <v>0.70446766198310296</v>
          </cell>
          <cell r="C332" t="str">
            <v>10%</v>
          </cell>
        </row>
        <row r="333">
          <cell r="A333" t="str">
            <v>Santa Mônica</v>
          </cell>
          <cell r="B333">
            <v>0.62344474505772896</v>
          </cell>
          <cell r="C333" t="str">
            <v>5%</v>
          </cell>
        </row>
        <row r="334">
          <cell r="A334" t="str">
            <v>Santana do Itararé</v>
          </cell>
          <cell r="B334">
            <v>0.75721750376646901</v>
          </cell>
          <cell r="C334" t="str">
            <v>10%</v>
          </cell>
        </row>
        <row r="335">
          <cell r="A335" t="str">
            <v>Santa Tereza do Oeste</v>
          </cell>
          <cell r="B335">
            <v>0.708610787057666</v>
          </cell>
          <cell r="C335" t="str">
            <v>10%</v>
          </cell>
        </row>
        <row r="336">
          <cell r="A336" t="str">
            <v>Santa Terezinha de Itaipu</v>
          </cell>
          <cell r="B336">
            <v>0.72036073713770599</v>
          </cell>
          <cell r="C336" t="str">
            <v>10%</v>
          </cell>
        </row>
        <row r="337">
          <cell r="A337" t="str">
            <v>Santo Antônio da Platina</v>
          </cell>
          <cell r="B337">
            <v>0.666067225620111</v>
          </cell>
          <cell r="C337" t="str">
            <v>5%</v>
          </cell>
        </row>
        <row r="338">
          <cell r="A338" t="str">
            <v>Santo Antônio do Caiuá</v>
          </cell>
          <cell r="B338">
            <v>0.68755480302524397</v>
          </cell>
          <cell r="C338" t="str">
            <v>5%</v>
          </cell>
        </row>
        <row r="339">
          <cell r="A339" t="str">
            <v>Santo Antônio do Paraíso</v>
          </cell>
          <cell r="B339">
            <v>0.64447572424724098</v>
          </cell>
          <cell r="C339" t="str">
            <v>5%</v>
          </cell>
        </row>
        <row r="340">
          <cell r="A340" t="str">
            <v>Santo Antônio do Sudoeste</v>
          </cell>
          <cell r="B340">
            <v>0.76326652477540502</v>
          </cell>
          <cell r="C340" t="str">
            <v>10%</v>
          </cell>
        </row>
        <row r="341">
          <cell r="A341" t="str">
            <v>Santo Inácio</v>
          </cell>
          <cell r="B341">
            <v>0.80751972735217503</v>
          </cell>
          <cell r="C341" t="str">
            <v>10%</v>
          </cell>
        </row>
        <row r="342">
          <cell r="A342" t="str">
            <v>São Carlos do Ivaí</v>
          </cell>
          <cell r="B342">
            <v>0.76383149817139295</v>
          </cell>
          <cell r="C342" t="str">
            <v>10%</v>
          </cell>
        </row>
        <row r="343">
          <cell r="A343" t="str">
            <v>São Jerônimo da Serra</v>
          </cell>
          <cell r="B343">
            <v>0.59012085209094001</v>
          </cell>
          <cell r="C343" t="str">
            <v>5%</v>
          </cell>
        </row>
        <row r="344">
          <cell r="A344" t="str">
            <v>São João</v>
          </cell>
          <cell r="B344">
            <v>0.79281221099086296</v>
          </cell>
          <cell r="C344" t="str">
            <v>10%</v>
          </cell>
        </row>
        <row r="345">
          <cell r="A345" t="str">
            <v>São João do Caiuá</v>
          </cell>
          <cell r="B345">
            <v>0.71702050052950606</v>
          </cell>
          <cell r="C345" t="str">
            <v>10%</v>
          </cell>
        </row>
        <row r="346">
          <cell r="A346" t="str">
            <v>São João do Ivaí</v>
          </cell>
          <cell r="B346">
            <v>0.75209703249041104</v>
          </cell>
          <cell r="C346" t="str">
            <v>10%</v>
          </cell>
        </row>
        <row r="347">
          <cell r="A347" t="str">
            <v>São João do Triunfo</v>
          </cell>
          <cell r="B347">
            <v>0.67866799597890604</v>
          </cell>
          <cell r="C347" t="str">
            <v>5%</v>
          </cell>
        </row>
        <row r="348">
          <cell r="A348" t="str">
            <v>São Jorge D'Oeste</v>
          </cell>
          <cell r="B348">
            <v>0.79012189291619495</v>
          </cell>
          <cell r="C348" t="str">
            <v>10%</v>
          </cell>
        </row>
        <row r="349">
          <cell r="A349" t="str">
            <v>São Jorge do Ivaí</v>
          </cell>
          <cell r="B349">
            <v>0.704311172237303</v>
          </cell>
          <cell r="C349" t="str">
            <v>10%</v>
          </cell>
        </row>
        <row r="350">
          <cell r="A350" t="str">
            <v>São Jorge do Patrocínio</v>
          </cell>
          <cell r="B350">
            <v>0.79523849765225596</v>
          </cell>
          <cell r="C350" t="str">
            <v>10%</v>
          </cell>
        </row>
        <row r="351">
          <cell r="A351" t="str">
            <v>São José da Boa Vista</v>
          </cell>
          <cell r="B351">
            <v>0.71296520786620798</v>
          </cell>
          <cell r="C351" t="str">
            <v>10%</v>
          </cell>
        </row>
        <row r="352">
          <cell r="A352" t="str">
            <v>São José Das Palmeiras</v>
          </cell>
          <cell r="B352">
            <v>0.71471386347892196</v>
          </cell>
          <cell r="C352" t="str">
            <v>10%</v>
          </cell>
        </row>
        <row r="353">
          <cell r="A353" t="str">
            <v>São José Dos Pinhais</v>
          </cell>
          <cell r="B353">
            <v>0.79427669851585503</v>
          </cell>
          <cell r="C353" t="str">
            <v>10%</v>
          </cell>
        </row>
        <row r="354">
          <cell r="A354" t="str">
            <v>São Manoel do Paraná</v>
          </cell>
          <cell r="B354">
            <v>0.79731991454708695</v>
          </cell>
          <cell r="C354" t="str">
            <v>10%</v>
          </cell>
        </row>
        <row r="355">
          <cell r="A355" t="str">
            <v>São Mateus do Sul</v>
          </cell>
          <cell r="B355">
            <v>0.770208789111544</v>
          </cell>
          <cell r="C355" t="str">
            <v>10%</v>
          </cell>
        </row>
        <row r="356">
          <cell r="A356" t="str">
            <v>São Miguel do Iguaçu</v>
          </cell>
          <cell r="B356">
            <v>0.77584626590886396</v>
          </cell>
          <cell r="C356" t="str">
            <v>10%</v>
          </cell>
        </row>
        <row r="357">
          <cell r="A357" t="str">
            <v>São Pedro do Iguaçu</v>
          </cell>
          <cell r="B357">
            <v>0.69074034095849202</v>
          </cell>
          <cell r="C357" t="str">
            <v>5%</v>
          </cell>
        </row>
        <row r="358">
          <cell r="A358" t="str">
            <v>São Pedro do Ivaí</v>
          </cell>
          <cell r="B358">
            <v>0.70994685171108496</v>
          </cell>
          <cell r="C358" t="str">
            <v>10%</v>
          </cell>
        </row>
        <row r="359">
          <cell r="A359" t="str">
            <v>São Pedro do Paraná</v>
          </cell>
          <cell r="B359">
            <v>0.67964758432857697</v>
          </cell>
          <cell r="C359" t="str">
            <v>5%</v>
          </cell>
        </row>
        <row r="360">
          <cell r="A360" t="str">
            <v>São Sebastião da Amoreira</v>
          </cell>
          <cell r="B360">
            <v>0.65359724958161403</v>
          </cell>
          <cell r="C360" t="str">
            <v>5%</v>
          </cell>
        </row>
        <row r="361">
          <cell r="A361" t="str">
            <v>São Tomé</v>
          </cell>
          <cell r="B361">
            <v>0.75323814117503995</v>
          </cell>
          <cell r="C361" t="str">
            <v>10%</v>
          </cell>
        </row>
        <row r="362">
          <cell r="A362" t="str">
            <v>Sapopema</v>
          </cell>
          <cell r="B362">
            <v>0.69728188053780005</v>
          </cell>
          <cell r="C362" t="str">
            <v>5%</v>
          </cell>
        </row>
        <row r="363">
          <cell r="A363" t="str">
            <v>Sarandi</v>
          </cell>
          <cell r="B363">
            <v>0.71922538253720103</v>
          </cell>
          <cell r="C363" t="str">
            <v>10%</v>
          </cell>
        </row>
        <row r="364">
          <cell r="A364" t="str">
            <v>Saudade do Iguaçu</v>
          </cell>
          <cell r="B364">
            <v>0.80608039691565803</v>
          </cell>
          <cell r="C364" t="str">
            <v>10%</v>
          </cell>
        </row>
        <row r="365">
          <cell r="A365" t="str">
            <v>Sengés</v>
          </cell>
          <cell r="B365">
            <v>0.75379768165918304</v>
          </cell>
          <cell r="C365" t="str">
            <v>10%</v>
          </cell>
        </row>
        <row r="366">
          <cell r="A366" t="str">
            <v>Serranópolis do Iguaçu</v>
          </cell>
          <cell r="B366">
            <v>0.69538030849783095</v>
          </cell>
          <cell r="C366" t="str">
            <v>5%</v>
          </cell>
        </row>
        <row r="367">
          <cell r="A367" t="str">
            <v>Sertaneja</v>
          </cell>
          <cell r="B367">
            <v>0.78467152409264496</v>
          </cell>
          <cell r="C367" t="str">
            <v>10%</v>
          </cell>
        </row>
        <row r="368">
          <cell r="A368" t="str">
            <v>Sertanópolis</v>
          </cell>
          <cell r="B368">
            <v>0.75407456928419703</v>
          </cell>
          <cell r="C368" t="str">
            <v>10%</v>
          </cell>
        </row>
        <row r="369">
          <cell r="A369" t="str">
            <v>Siqueira Campos</v>
          </cell>
          <cell r="B369">
            <v>0.78298949724711098</v>
          </cell>
          <cell r="C369" t="str">
            <v>10%</v>
          </cell>
        </row>
        <row r="370">
          <cell r="A370" t="str">
            <v>Sulina</v>
          </cell>
          <cell r="B370">
            <v>0.75395920971752295</v>
          </cell>
          <cell r="C370" t="str">
            <v>10%</v>
          </cell>
        </row>
        <row r="371">
          <cell r="A371" t="str">
            <v>Tamarana</v>
          </cell>
          <cell r="B371">
            <v>0.65992118381913301</v>
          </cell>
          <cell r="C371" t="str">
            <v>5%</v>
          </cell>
        </row>
        <row r="372">
          <cell r="A372" t="str">
            <v>Tamboara</v>
          </cell>
          <cell r="B372">
            <v>0.76692157048572696</v>
          </cell>
          <cell r="C372" t="str">
            <v>10%</v>
          </cell>
        </row>
        <row r="373">
          <cell r="A373" t="str">
            <v>Tapejara</v>
          </cell>
          <cell r="B373">
            <v>0.75110904066017603</v>
          </cell>
          <cell r="C373" t="str">
            <v>10%</v>
          </cell>
        </row>
        <row r="374">
          <cell r="A374" t="str">
            <v>Tapira</v>
          </cell>
          <cell r="B374">
            <v>0.72055307748862796</v>
          </cell>
          <cell r="C374" t="str">
            <v>10%</v>
          </cell>
        </row>
        <row r="375">
          <cell r="A375" t="str">
            <v>Teixeira Soares</v>
          </cell>
          <cell r="B375">
            <v>0.717090694364524</v>
          </cell>
          <cell r="C375" t="str">
            <v>10%</v>
          </cell>
        </row>
        <row r="376">
          <cell r="A376" t="str">
            <v>Telêmaco Borba</v>
          </cell>
          <cell r="B376">
            <v>0.78057050200450095</v>
          </cell>
          <cell r="C376" t="str">
            <v>10%</v>
          </cell>
        </row>
        <row r="377">
          <cell r="A377" t="str">
            <v>Terra Boa</v>
          </cell>
          <cell r="B377">
            <v>0.77338492697232397</v>
          </cell>
          <cell r="C377" t="str">
            <v>10%</v>
          </cell>
        </row>
        <row r="378">
          <cell r="A378" t="str">
            <v>Terra Rica</v>
          </cell>
          <cell r="B378">
            <v>0.74622689132736797</v>
          </cell>
          <cell r="C378" t="str">
            <v>10%</v>
          </cell>
        </row>
        <row r="379">
          <cell r="A379" t="str">
            <v>Terra Roxa</v>
          </cell>
          <cell r="B379">
            <v>0.77738058604637905</v>
          </cell>
          <cell r="C379" t="str">
            <v>10%</v>
          </cell>
        </row>
        <row r="380">
          <cell r="A380" t="str">
            <v>Tibagi</v>
          </cell>
          <cell r="B380">
            <v>0.71111147572593703</v>
          </cell>
          <cell r="C380" t="str">
            <v>10%</v>
          </cell>
        </row>
        <row r="381">
          <cell r="A381" t="str">
            <v>Tijucas do Sul</v>
          </cell>
          <cell r="B381">
            <v>0.66059576171826395</v>
          </cell>
          <cell r="C381" t="str">
            <v>5%</v>
          </cell>
        </row>
        <row r="382">
          <cell r="A382" t="str">
            <v>Toledo</v>
          </cell>
          <cell r="B382">
            <v>0.86180340931908905</v>
          </cell>
          <cell r="C382" t="str">
            <v>10%</v>
          </cell>
        </row>
        <row r="383">
          <cell r="A383" t="str">
            <v>Tomazina</v>
          </cell>
          <cell r="B383">
            <v>0.71538669603166605</v>
          </cell>
          <cell r="C383" t="str">
            <v>10%</v>
          </cell>
        </row>
        <row r="384">
          <cell r="A384" t="str">
            <v>Três Barras do Paraná</v>
          </cell>
          <cell r="B384">
            <v>0.74495020765479503</v>
          </cell>
          <cell r="C384" t="str">
            <v>10%</v>
          </cell>
        </row>
        <row r="385">
          <cell r="A385" t="str">
            <v>Tunas do Paraná</v>
          </cell>
          <cell r="B385">
            <v>0.62710592052150804</v>
          </cell>
          <cell r="C385" t="str">
            <v>5%</v>
          </cell>
        </row>
        <row r="386">
          <cell r="A386" t="str">
            <v>Tuneiras do Oeste</v>
          </cell>
          <cell r="B386">
            <v>0.69056210468571999</v>
          </cell>
          <cell r="C386" t="str">
            <v>5%</v>
          </cell>
        </row>
        <row r="387">
          <cell r="A387" t="str">
            <v>Tupãssi</v>
          </cell>
          <cell r="B387">
            <v>0.76438951113006504</v>
          </cell>
          <cell r="C387" t="str">
            <v>10%</v>
          </cell>
        </row>
        <row r="388">
          <cell r="A388" t="str">
            <v>Turvo</v>
          </cell>
          <cell r="B388">
            <v>0.735314215831815</v>
          </cell>
          <cell r="C388" t="str">
            <v>10%</v>
          </cell>
        </row>
        <row r="389">
          <cell r="A389" t="str">
            <v>Ubiratã</v>
          </cell>
          <cell r="B389">
            <v>0.82707096140747005</v>
          </cell>
          <cell r="C389" t="str">
            <v>10%</v>
          </cell>
        </row>
        <row r="390">
          <cell r="A390" t="str">
            <v>Umuarama</v>
          </cell>
          <cell r="B390">
            <v>0.78666256511707999</v>
          </cell>
          <cell r="C390" t="str">
            <v>10%</v>
          </cell>
        </row>
        <row r="391">
          <cell r="A391" t="str">
            <v>União da Vitória</v>
          </cell>
          <cell r="B391">
            <v>0.77708945374212002</v>
          </cell>
          <cell r="C391" t="str">
            <v>10%</v>
          </cell>
        </row>
        <row r="392">
          <cell r="A392" t="str">
            <v>Uniflor</v>
          </cell>
          <cell r="B392">
            <v>0.69460082362737896</v>
          </cell>
          <cell r="C392" t="str">
            <v>5%</v>
          </cell>
        </row>
        <row r="393">
          <cell r="A393" t="str">
            <v>Uraí</v>
          </cell>
          <cell r="B393">
            <v>0.69963578601231302</v>
          </cell>
          <cell r="C393" t="str">
            <v>5%</v>
          </cell>
        </row>
        <row r="394">
          <cell r="A394" t="str">
            <v>Ventania</v>
          </cell>
          <cell r="B394">
            <v>0.65786953108439306</v>
          </cell>
          <cell r="C394" t="str">
            <v>5%</v>
          </cell>
        </row>
        <row r="395">
          <cell r="A395" t="str">
            <v>Vera Cruz do Oeste</v>
          </cell>
          <cell r="B395">
            <v>0.74656902434568295</v>
          </cell>
          <cell r="C395" t="str">
            <v>10%</v>
          </cell>
        </row>
        <row r="396">
          <cell r="A396" t="str">
            <v>Verê</v>
          </cell>
          <cell r="B396">
            <v>0.77790572287641702</v>
          </cell>
          <cell r="C396" t="str">
            <v>10%</v>
          </cell>
        </row>
        <row r="397">
          <cell r="A397" t="str">
            <v>Virmond</v>
          </cell>
          <cell r="B397">
            <v>0.74795705600717699</v>
          </cell>
          <cell r="C397" t="str">
            <v>10%</v>
          </cell>
        </row>
        <row r="398">
          <cell r="A398" t="str">
            <v>Vitorino</v>
          </cell>
          <cell r="B398">
            <v>0.73632304869532905</v>
          </cell>
          <cell r="C398" t="str">
            <v>10%</v>
          </cell>
        </row>
        <row r="399">
          <cell r="A399" t="str">
            <v>Wenceslau Braz</v>
          </cell>
          <cell r="B399">
            <v>0.77148543199937103</v>
          </cell>
          <cell r="C399" t="str">
            <v>10%</v>
          </cell>
        </row>
        <row r="400">
          <cell r="A400" t="str">
            <v>Xambrê</v>
          </cell>
          <cell r="B400">
            <v>0.64836173301795397</v>
          </cell>
          <cell r="C400" t="str">
            <v>5%</v>
          </cell>
        </row>
        <row r="401">
          <cell r="A401" t="str">
            <v>https://www.ipardes.pr.gov.br/Pagina/Indice-Ipardes-de-Desempenho-Municipal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C5A63-9FBC-46AF-A1D6-AD7B623E3D2C}">
  <dimension ref="A1:S28"/>
  <sheetViews>
    <sheetView topLeftCell="E1" workbookViewId="0">
      <selection activeCellId="15" sqref="A27:XFD1048576 H24:XFD26 A24:F26 A23:XFD23 H22:XFD22 K19:XFD21 H19:I21 H17:XFD18 A17:F22 A16:XFD16 H15:XFD15 A15:F15 A14:XFD14 H12:XFD13 A12:F13 A1:XFD11"/>
    </sheetView>
  </sheetViews>
  <sheetFormatPr defaultRowHeight="15" x14ac:dyDescent="0.25"/>
  <cols>
    <col min="2" max="2" width="17.5703125" customWidth="1"/>
    <col min="3" max="3" width="17" customWidth="1"/>
    <col min="5" max="5" width="91.28515625" customWidth="1"/>
    <col min="8" max="8" width="11.42578125" bestFit="1" customWidth="1"/>
    <col min="9" max="9" width="10.140625" bestFit="1" customWidth="1"/>
    <col min="10" max="10" width="8.28515625" bestFit="1" customWidth="1"/>
    <col min="11" max="11" width="15.7109375" bestFit="1" customWidth="1"/>
    <col min="12" max="12" width="19" bestFit="1" customWidth="1"/>
    <col min="13" max="13" width="13.7109375" customWidth="1"/>
    <col min="14" max="14" width="17.85546875" bestFit="1" customWidth="1"/>
    <col min="15" max="15" width="10.5703125" bestFit="1" customWidth="1"/>
    <col min="16" max="16" width="17.85546875" hidden="1" customWidth="1"/>
    <col min="17" max="17" width="22.5703125" hidden="1" customWidth="1"/>
    <col min="18" max="21" width="0" hidden="1" customWidth="1"/>
  </cols>
  <sheetData>
    <row r="1" spans="1:19" ht="15.75" x14ac:dyDescent="0.2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19" ht="15.75" x14ac:dyDescent="0.25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126" t="s">
        <v>0</v>
      </c>
      <c r="N2" s="126"/>
      <c r="O2" s="126"/>
      <c r="P2" s="3" t="s">
        <v>1</v>
      </c>
      <c r="Q2" s="3" t="s">
        <v>2</v>
      </c>
      <c r="R2" s="126" t="s">
        <v>3</v>
      </c>
      <c r="S2" s="126"/>
    </row>
    <row r="3" spans="1:19" ht="15.75" x14ac:dyDescent="0.25">
      <c r="A3" s="4"/>
      <c r="B3" s="5"/>
      <c r="C3" s="5"/>
      <c r="D3" s="4"/>
      <c r="E3" s="4"/>
      <c r="F3" s="6"/>
      <c r="G3" s="127" t="s">
        <v>4</v>
      </c>
      <c r="H3" s="127"/>
      <c r="I3" s="127"/>
      <c r="J3" s="127"/>
      <c r="K3" s="127"/>
      <c r="L3" s="127"/>
      <c r="M3" s="126"/>
      <c r="N3" s="126"/>
      <c r="O3" s="126"/>
      <c r="P3" s="7" t="str">
        <f>'[1]Plan2 1.DADOS,2.OBJ e 2.1.Vigên'!C18</f>
        <v>Sapopema</v>
      </c>
      <c r="Q3" s="7">
        <f>VLOOKUP(P3,[1]Municipios!A:C,2,0)</f>
        <v>0.69728188053780005</v>
      </c>
      <c r="R3" s="128">
        <v>0</v>
      </c>
      <c r="S3" s="128"/>
    </row>
    <row r="4" spans="1:19" ht="16.5" thickBot="1" x14ac:dyDescent="0.3">
      <c r="A4" s="4"/>
      <c r="B4" s="4"/>
      <c r="C4" s="4"/>
      <c r="D4" s="8"/>
      <c r="E4" s="9"/>
      <c r="F4" s="8"/>
      <c r="G4" s="10"/>
      <c r="H4" s="11"/>
      <c r="I4" s="11"/>
      <c r="J4" s="11"/>
      <c r="K4" s="11"/>
      <c r="L4" s="10"/>
      <c r="M4" s="129" t="s">
        <v>5</v>
      </c>
      <c r="N4" s="129"/>
      <c r="O4" s="129"/>
      <c r="P4" s="129"/>
      <c r="Q4" s="129"/>
      <c r="R4" s="129"/>
      <c r="S4" s="129"/>
    </row>
    <row r="5" spans="1:19" ht="16.5" thickBot="1" x14ac:dyDescent="0.3">
      <c r="A5" s="4"/>
      <c r="B5" s="123" t="s">
        <v>6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4" t="s">
        <v>7</v>
      </c>
      <c r="O5" s="124"/>
      <c r="P5" s="12">
        <v>45444</v>
      </c>
      <c r="Q5" s="13" t="s">
        <v>8</v>
      </c>
      <c r="R5" s="125"/>
      <c r="S5" s="125"/>
    </row>
    <row r="6" spans="1:19" ht="16.5" thickBot="1" x14ac:dyDescent="0.3">
      <c r="A6" s="4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4" t="s">
        <v>9</v>
      </c>
      <c r="O6" s="124"/>
      <c r="P6" s="12">
        <v>45536</v>
      </c>
      <c r="Q6" s="13" t="s">
        <v>10</v>
      </c>
      <c r="R6" s="125"/>
      <c r="S6" s="125"/>
    </row>
    <row r="7" spans="1:19" ht="16.5" thickBot="1" x14ac:dyDescent="0.3">
      <c r="A7" s="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  <c r="P7" s="14"/>
      <c r="Q7" s="14"/>
      <c r="R7" s="16"/>
      <c r="S7" s="4"/>
    </row>
    <row r="8" spans="1:19" ht="16.5" thickBot="1" x14ac:dyDescent="0.3">
      <c r="A8" s="4"/>
      <c r="B8" s="133" t="s">
        <v>11</v>
      </c>
      <c r="C8" s="133"/>
      <c r="D8" s="133"/>
      <c r="E8" s="17" t="str">
        <f>'[1]Plan2 1.DADOS,2.OBJ e 2.1.Vigên'!E35</f>
        <v>PEDRA IRREGULAR</v>
      </c>
      <c r="F8" s="134" t="s">
        <v>12</v>
      </c>
      <c r="G8" s="131" t="s">
        <v>13</v>
      </c>
      <c r="H8" s="135" t="s">
        <v>14</v>
      </c>
      <c r="I8" s="136" t="s">
        <v>15</v>
      </c>
      <c r="J8" s="136"/>
      <c r="K8" s="136"/>
      <c r="L8" s="131" t="s">
        <v>16</v>
      </c>
      <c r="M8" s="130" t="s">
        <v>17</v>
      </c>
      <c r="N8" s="131" t="s">
        <v>18</v>
      </c>
      <c r="O8" s="131"/>
      <c r="P8" s="18" t="s">
        <v>19</v>
      </c>
      <c r="Q8" s="131" t="s">
        <v>20</v>
      </c>
      <c r="R8" s="131"/>
      <c r="S8" s="131"/>
    </row>
    <row r="9" spans="1:19" ht="16.5" thickBot="1" x14ac:dyDescent="0.3">
      <c r="A9" s="4"/>
      <c r="B9" s="19"/>
      <c r="C9" s="132" t="s">
        <v>21</v>
      </c>
      <c r="D9" s="132"/>
      <c r="E9" s="20"/>
      <c r="F9" s="134"/>
      <c r="G9" s="131"/>
      <c r="H9" s="135"/>
      <c r="I9" s="21"/>
      <c r="J9" s="21"/>
      <c r="K9" s="21"/>
      <c r="L9" s="131"/>
      <c r="M9" s="130"/>
      <c r="N9" s="22"/>
      <c r="O9" s="43"/>
      <c r="P9" s="18"/>
      <c r="Q9" s="131" t="s">
        <v>22</v>
      </c>
      <c r="R9" s="131" t="s">
        <v>23</v>
      </c>
      <c r="S9" s="131"/>
    </row>
    <row r="10" spans="1:19" ht="48" thickBot="1" x14ac:dyDescent="0.3">
      <c r="A10" s="4"/>
      <c r="B10" s="23" t="s">
        <v>24</v>
      </c>
      <c r="C10" s="24" t="s">
        <v>25</v>
      </c>
      <c r="D10" s="25" t="s">
        <v>26</v>
      </c>
      <c r="E10" s="26" t="s">
        <v>27</v>
      </c>
      <c r="F10" s="134"/>
      <c r="G10" s="131"/>
      <c r="H10" s="135"/>
      <c r="I10" s="27" t="s">
        <v>28</v>
      </c>
      <c r="J10" s="28" t="s">
        <v>29</v>
      </c>
      <c r="K10" s="29" t="s">
        <v>30</v>
      </c>
      <c r="L10" s="131"/>
      <c r="M10" s="130"/>
      <c r="N10" s="30" t="s">
        <v>18</v>
      </c>
      <c r="O10" s="44" t="s">
        <v>31</v>
      </c>
      <c r="P10" s="22" t="s">
        <v>32</v>
      </c>
      <c r="Q10" s="131"/>
      <c r="R10" s="31" t="s">
        <v>33</v>
      </c>
      <c r="S10" s="32" t="s">
        <v>34</v>
      </c>
    </row>
    <row r="11" spans="1:19" ht="15.75" x14ac:dyDescent="0.25">
      <c r="A11" s="1"/>
      <c r="B11" s="45" t="s">
        <v>59</v>
      </c>
      <c r="C11" s="45">
        <v>0</v>
      </c>
      <c r="D11" s="45">
        <v>1</v>
      </c>
      <c r="E11" s="45" t="s">
        <v>35</v>
      </c>
      <c r="F11" s="45"/>
      <c r="G11" s="46"/>
      <c r="H11" s="47"/>
      <c r="I11" s="48"/>
      <c r="J11" s="46"/>
      <c r="K11" s="49">
        <f t="shared" ref="K11:K27" si="0">I11*J11</f>
        <v>0</v>
      </c>
      <c r="L11" s="50">
        <f t="shared" ref="L11:L27" si="1">(G11*H11)+K11</f>
        <v>0</v>
      </c>
      <c r="M11" s="51">
        <v>0.29430000000000001</v>
      </c>
      <c r="N11" s="52">
        <f t="shared" ref="N11:N27" si="2">IF(M11&gt;0,L11+L11*M11,L11)</f>
        <v>0</v>
      </c>
      <c r="O11" s="53" t="e">
        <f t="shared" ref="O11:O27" si="3">N11/N$28</f>
        <v>#DIV/0!</v>
      </c>
      <c r="P11" s="33">
        <f t="shared" ref="P11:P27" si="4">N11-Q11-R11-S11</f>
        <v>0</v>
      </c>
      <c r="Q11" s="34">
        <f t="shared" ref="Q11:Q27" si="5">N11*$R$3-R11-S11</f>
        <v>0</v>
      </c>
      <c r="R11" s="35">
        <v>0</v>
      </c>
      <c r="S11" s="36">
        <v>0</v>
      </c>
    </row>
    <row r="12" spans="1:19" ht="30" x14ac:dyDescent="0.25">
      <c r="A12" s="1"/>
      <c r="B12" s="45" t="s">
        <v>59</v>
      </c>
      <c r="C12" s="45" t="s">
        <v>36</v>
      </c>
      <c r="D12" s="45">
        <v>103689</v>
      </c>
      <c r="E12" s="45" t="s">
        <v>37</v>
      </c>
      <c r="F12" s="45" t="s">
        <v>38</v>
      </c>
      <c r="G12" s="122"/>
      <c r="H12" s="47">
        <v>4.5</v>
      </c>
      <c r="I12" s="48"/>
      <c r="J12" s="46"/>
      <c r="K12" s="49">
        <f t="shared" si="0"/>
        <v>0</v>
      </c>
      <c r="L12" s="52">
        <f>(G12*H12)+K12</f>
        <v>0</v>
      </c>
      <c r="M12" s="51">
        <f t="shared" ref="M12:M27" si="6">M11</f>
        <v>0.29430000000000001</v>
      </c>
      <c r="N12" s="52">
        <f t="shared" si="2"/>
        <v>0</v>
      </c>
      <c r="O12" s="54" t="e">
        <f t="shared" si="3"/>
        <v>#DIV/0!</v>
      </c>
      <c r="P12" s="33">
        <f t="shared" si="4"/>
        <v>0</v>
      </c>
      <c r="Q12" s="34">
        <f t="shared" si="5"/>
        <v>0</v>
      </c>
      <c r="R12" s="37">
        <v>0</v>
      </c>
      <c r="S12" s="38">
        <v>0</v>
      </c>
    </row>
    <row r="13" spans="1:19" ht="15.75" x14ac:dyDescent="0.25">
      <c r="A13" s="1"/>
      <c r="B13" s="45" t="s">
        <v>59</v>
      </c>
      <c r="C13" s="45" t="s">
        <v>36</v>
      </c>
      <c r="D13" s="45">
        <v>103694</v>
      </c>
      <c r="E13" s="45" t="s">
        <v>39</v>
      </c>
      <c r="F13" s="45" t="s">
        <v>40</v>
      </c>
      <c r="G13" s="122"/>
      <c r="H13" s="47">
        <v>3</v>
      </c>
      <c r="I13" s="48"/>
      <c r="J13" s="46"/>
      <c r="K13" s="49">
        <f t="shared" si="0"/>
        <v>0</v>
      </c>
      <c r="L13" s="52">
        <f t="shared" si="1"/>
        <v>0</v>
      </c>
      <c r="M13" s="51">
        <f t="shared" si="6"/>
        <v>0.29430000000000001</v>
      </c>
      <c r="N13" s="52">
        <f t="shared" si="2"/>
        <v>0</v>
      </c>
      <c r="O13" s="54" t="e">
        <f t="shared" si="3"/>
        <v>#DIV/0!</v>
      </c>
      <c r="P13" s="33">
        <f t="shared" si="4"/>
        <v>0</v>
      </c>
      <c r="Q13" s="34">
        <f t="shared" si="5"/>
        <v>0</v>
      </c>
      <c r="R13" s="37">
        <v>0</v>
      </c>
      <c r="S13" s="38">
        <v>0</v>
      </c>
    </row>
    <row r="14" spans="1:19" ht="15.75" x14ac:dyDescent="0.25">
      <c r="A14" s="1"/>
      <c r="B14" s="45" t="s">
        <v>59</v>
      </c>
      <c r="C14" s="45">
        <v>0</v>
      </c>
      <c r="D14" s="45">
        <v>2</v>
      </c>
      <c r="E14" s="45" t="s">
        <v>41</v>
      </c>
      <c r="F14" s="45"/>
      <c r="G14" s="47"/>
      <c r="H14" s="47"/>
      <c r="I14" s="48"/>
      <c r="J14" s="46"/>
      <c r="K14" s="49">
        <f t="shared" si="0"/>
        <v>0</v>
      </c>
      <c r="L14" s="52">
        <f t="shared" si="1"/>
        <v>0</v>
      </c>
      <c r="M14" s="51">
        <f t="shared" si="6"/>
        <v>0.29430000000000001</v>
      </c>
      <c r="N14" s="52">
        <f t="shared" si="2"/>
        <v>0</v>
      </c>
      <c r="O14" s="54" t="e">
        <f t="shared" si="3"/>
        <v>#DIV/0!</v>
      </c>
      <c r="P14" s="33">
        <f t="shared" si="4"/>
        <v>0</v>
      </c>
      <c r="Q14" s="34">
        <f t="shared" si="5"/>
        <v>0</v>
      </c>
      <c r="R14" s="37">
        <v>0</v>
      </c>
      <c r="S14" s="38">
        <v>0</v>
      </c>
    </row>
    <row r="15" spans="1:19" ht="15.75" x14ac:dyDescent="0.25">
      <c r="A15" s="1"/>
      <c r="B15" s="45" t="s">
        <v>59</v>
      </c>
      <c r="C15" s="45" t="s">
        <v>42</v>
      </c>
      <c r="D15" s="45">
        <v>500000</v>
      </c>
      <c r="E15" s="45" t="s">
        <v>43</v>
      </c>
      <c r="F15" s="45" t="s">
        <v>44</v>
      </c>
      <c r="G15" s="122"/>
      <c r="H15" s="47">
        <v>22204.4784</v>
      </c>
      <c r="I15" s="48"/>
      <c r="J15" s="46"/>
      <c r="K15" s="49">
        <f t="shared" si="0"/>
        <v>0</v>
      </c>
      <c r="L15" s="52">
        <f t="shared" si="1"/>
        <v>0</v>
      </c>
      <c r="M15" s="51">
        <f t="shared" si="6"/>
        <v>0.29430000000000001</v>
      </c>
      <c r="N15" s="52">
        <f t="shared" si="2"/>
        <v>0</v>
      </c>
      <c r="O15" s="54" t="e">
        <f t="shared" si="3"/>
        <v>#DIV/0!</v>
      </c>
      <c r="P15" s="33">
        <f t="shared" si="4"/>
        <v>0</v>
      </c>
      <c r="Q15" s="34">
        <f t="shared" si="5"/>
        <v>0</v>
      </c>
      <c r="R15" s="37">
        <v>0</v>
      </c>
      <c r="S15" s="38">
        <v>0</v>
      </c>
    </row>
    <row r="16" spans="1:19" ht="15.75" x14ac:dyDescent="0.25">
      <c r="A16" s="1"/>
      <c r="B16" s="45" t="s">
        <v>59</v>
      </c>
      <c r="C16" s="45"/>
      <c r="D16" s="45"/>
      <c r="E16" s="45" t="s">
        <v>45</v>
      </c>
      <c r="F16" s="45"/>
      <c r="G16" s="47"/>
      <c r="H16" s="47"/>
      <c r="I16" s="48"/>
      <c r="J16" s="46"/>
      <c r="K16" s="49">
        <f t="shared" si="0"/>
        <v>0</v>
      </c>
      <c r="L16" s="52">
        <f t="shared" si="1"/>
        <v>0</v>
      </c>
      <c r="M16" s="51">
        <f t="shared" si="6"/>
        <v>0.29430000000000001</v>
      </c>
      <c r="N16" s="52">
        <f t="shared" si="2"/>
        <v>0</v>
      </c>
      <c r="O16" s="54" t="e">
        <f t="shared" si="3"/>
        <v>#DIV/0!</v>
      </c>
      <c r="P16" s="33">
        <f t="shared" si="4"/>
        <v>0</v>
      </c>
      <c r="Q16" s="34">
        <f t="shared" si="5"/>
        <v>0</v>
      </c>
      <c r="R16" s="37">
        <v>0</v>
      </c>
      <c r="S16" s="38">
        <v>0</v>
      </c>
    </row>
    <row r="17" spans="1:19" ht="15.75" x14ac:dyDescent="0.25">
      <c r="A17" s="1"/>
      <c r="B17" s="45" t="s">
        <v>60</v>
      </c>
      <c r="C17" s="45" t="s">
        <v>42</v>
      </c>
      <c r="D17" s="45">
        <v>600000</v>
      </c>
      <c r="E17" s="45" t="s">
        <v>46</v>
      </c>
      <c r="F17" s="45" t="s">
        <v>47</v>
      </c>
      <c r="G17" s="122"/>
      <c r="H17" s="47">
        <v>22204.4784</v>
      </c>
      <c r="I17" s="48"/>
      <c r="J17" s="46"/>
      <c r="K17" s="49">
        <f t="shared" si="0"/>
        <v>0</v>
      </c>
      <c r="L17" s="52">
        <f t="shared" si="1"/>
        <v>0</v>
      </c>
      <c r="M17" s="51">
        <f t="shared" si="6"/>
        <v>0.29430000000000001</v>
      </c>
      <c r="N17" s="52">
        <f t="shared" si="2"/>
        <v>0</v>
      </c>
      <c r="O17" s="54" t="e">
        <f t="shared" si="3"/>
        <v>#DIV/0!</v>
      </c>
      <c r="P17" s="33">
        <f t="shared" si="4"/>
        <v>0</v>
      </c>
      <c r="Q17" s="34">
        <f t="shared" si="5"/>
        <v>0</v>
      </c>
      <c r="R17" s="37">
        <v>0</v>
      </c>
      <c r="S17" s="38">
        <v>0</v>
      </c>
    </row>
    <row r="18" spans="1:19" ht="15.75" x14ac:dyDescent="0.25">
      <c r="A18" s="1"/>
      <c r="B18" s="45" t="s">
        <v>61</v>
      </c>
      <c r="C18" s="45" t="s">
        <v>42</v>
      </c>
      <c r="D18" s="45">
        <v>810250</v>
      </c>
      <c r="E18" s="45" t="s">
        <v>62</v>
      </c>
      <c r="F18" s="45" t="s">
        <v>48</v>
      </c>
      <c r="G18" s="122"/>
      <c r="H18" s="47">
        <v>7116.8200000000006</v>
      </c>
      <c r="I18" s="48"/>
      <c r="J18" s="46"/>
      <c r="K18" s="49">
        <f t="shared" si="0"/>
        <v>0</v>
      </c>
      <c r="L18" s="52">
        <f t="shared" si="1"/>
        <v>0</v>
      </c>
      <c r="M18" s="51">
        <f t="shared" si="6"/>
        <v>0.29430000000000001</v>
      </c>
      <c r="N18" s="52">
        <f t="shared" si="2"/>
        <v>0</v>
      </c>
      <c r="O18" s="54" t="e">
        <f t="shared" si="3"/>
        <v>#DIV/0!</v>
      </c>
      <c r="P18" s="33">
        <f t="shared" si="4"/>
        <v>0</v>
      </c>
      <c r="Q18" s="34">
        <f t="shared" si="5"/>
        <v>0</v>
      </c>
      <c r="R18" s="37">
        <v>0</v>
      </c>
      <c r="S18" s="38">
        <v>0</v>
      </c>
    </row>
    <row r="19" spans="1:19" ht="15.75" x14ac:dyDescent="0.25">
      <c r="A19" s="1"/>
      <c r="B19" s="45" t="s">
        <v>59</v>
      </c>
      <c r="C19" s="45" t="s">
        <v>42</v>
      </c>
      <c r="D19" s="45">
        <v>532600</v>
      </c>
      <c r="E19" s="45" t="s">
        <v>49</v>
      </c>
      <c r="F19" s="45" t="s">
        <v>44</v>
      </c>
      <c r="G19" s="122"/>
      <c r="H19" s="47">
        <v>21350.459999999995</v>
      </c>
      <c r="I19" s="48">
        <v>4266</v>
      </c>
      <c r="J19" s="122"/>
      <c r="K19" s="49">
        <f t="shared" si="0"/>
        <v>0</v>
      </c>
      <c r="L19" s="52">
        <f t="shared" si="1"/>
        <v>0</v>
      </c>
      <c r="M19" s="51">
        <f t="shared" si="6"/>
        <v>0.29430000000000001</v>
      </c>
      <c r="N19" s="52">
        <f t="shared" si="2"/>
        <v>0</v>
      </c>
      <c r="O19" s="54" t="e">
        <f t="shared" si="3"/>
        <v>#DIV/0!</v>
      </c>
      <c r="P19" s="33">
        <f t="shared" si="4"/>
        <v>0</v>
      </c>
      <c r="Q19" s="34">
        <f t="shared" si="5"/>
        <v>0</v>
      </c>
      <c r="R19" s="37">
        <v>0</v>
      </c>
      <c r="S19" s="38">
        <v>0</v>
      </c>
    </row>
    <row r="20" spans="1:19" ht="15.75" x14ac:dyDescent="0.25">
      <c r="A20" s="1"/>
      <c r="B20" s="45" t="s">
        <v>59</v>
      </c>
      <c r="C20" s="45" t="s">
        <v>42</v>
      </c>
      <c r="D20" s="45">
        <v>521450</v>
      </c>
      <c r="E20" s="45" t="s">
        <v>50</v>
      </c>
      <c r="F20" s="45" t="s">
        <v>44</v>
      </c>
      <c r="G20" s="122"/>
      <c r="H20" s="47">
        <v>21350.459999999995</v>
      </c>
      <c r="I20" s="48">
        <v>4266</v>
      </c>
      <c r="J20" s="122"/>
      <c r="K20" s="49">
        <f t="shared" si="0"/>
        <v>0</v>
      </c>
      <c r="L20" s="52">
        <f t="shared" si="1"/>
        <v>0</v>
      </c>
      <c r="M20" s="51">
        <f t="shared" si="6"/>
        <v>0.29430000000000001</v>
      </c>
      <c r="N20" s="52">
        <f t="shared" si="2"/>
        <v>0</v>
      </c>
      <c r="O20" s="54" t="e">
        <f t="shared" si="3"/>
        <v>#DIV/0!</v>
      </c>
      <c r="P20" s="33">
        <f t="shared" si="4"/>
        <v>0</v>
      </c>
      <c r="Q20" s="34">
        <f t="shared" si="5"/>
        <v>0</v>
      </c>
      <c r="R20" s="37">
        <v>0</v>
      </c>
      <c r="S20" s="38">
        <v>0</v>
      </c>
    </row>
    <row r="21" spans="1:19" ht="15.75" x14ac:dyDescent="0.25">
      <c r="A21" s="1"/>
      <c r="B21" s="45" t="s">
        <v>59</v>
      </c>
      <c r="C21" s="45" t="s">
        <v>42</v>
      </c>
      <c r="D21" s="45">
        <v>532650</v>
      </c>
      <c r="E21" s="45" t="s">
        <v>51</v>
      </c>
      <c r="F21" s="45" t="s">
        <v>44</v>
      </c>
      <c r="G21" s="122"/>
      <c r="H21" s="47">
        <v>21350.459999999995</v>
      </c>
      <c r="I21" s="48">
        <v>853.2</v>
      </c>
      <c r="J21" s="122"/>
      <c r="K21" s="49">
        <f t="shared" si="0"/>
        <v>0</v>
      </c>
      <c r="L21" s="52">
        <f t="shared" si="1"/>
        <v>0</v>
      </c>
      <c r="M21" s="51">
        <f t="shared" si="6"/>
        <v>0.29430000000000001</v>
      </c>
      <c r="N21" s="52">
        <f t="shared" si="2"/>
        <v>0</v>
      </c>
      <c r="O21" s="54" t="e">
        <f t="shared" si="3"/>
        <v>#DIV/0!</v>
      </c>
      <c r="P21" s="33">
        <f t="shared" si="4"/>
        <v>0</v>
      </c>
      <c r="Q21" s="34">
        <f t="shared" si="5"/>
        <v>0</v>
      </c>
      <c r="R21" s="37">
        <v>0</v>
      </c>
      <c r="S21" s="38">
        <v>0</v>
      </c>
    </row>
    <row r="22" spans="1:19" ht="15.75" x14ac:dyDescent="0.25">
      <c r="A22" s="1"/>
      <c r="B22" s="45" t="s">
        <v>59</v>
      </c>
      <c r="C22" s="45" t="s">
        <v>42</v>
      </c>
      <c r="D22" s="45">
        <v>532700</v>
      </c>
      <c r="E22" s="45" t="s">
        <v>52</v>
      </c>
      <c r="F22" s="45" t="s">
        <v>44</v>
      </c>
      <c r="G22" s="122"/>
      <c r="H22" s="47">
        <v>21350.459999999995</v>
      </c>
      <c r="I22" s="48"/>
      <c r="J22" s="47"/>
      <c r="K22" s="49">
        <f t="shared" si="0"/>
        <v>0</v>
      </c>
      <c r="L22" s="52">
        <f t="shared" si="1"/>
        <v>0</v>
      </c>
      <c r="M22" s="51">
        <f t="shared" si="6"/>
        <v>0.29430000000000001</v>
      </c>
      <c r="N22" s="52">
        <f t="shared" si="2"/>
        <v>0</v>
      </c>
      <c r="O22" s="54" t="e">
        <f t="shared" si="3"/>
        <v>#DIV/0!</v>
      </c>
      <c r="P22" s="33">
        <f t="shared" si="4"/>
        <v>0</v>
      </c>
      <c r="Q22" s="34">
        <f t="shared" si="5"/>
        <v>0</v>
      </c>
      <c r="R22" s="37">
        <v>0</v>
      </c>
      <c r="S22" s="38">
        <v>0</v>
      </c>
    </row>
    <row r="23" spans="1:19" ht="15.75" x14ac:dyDescent="0.25">
      <c r="A23" s="1"/>
      <c r="B23" s="45" t="s">
        <v>59</v>
      </c>
      <c r="C23" s="45"/>
      <c r="D23" s="45">
        <v>3</v>
      </c>
      <c r="E23" s="45" t="s">
        <v>53</v>
      </c>
      <c r="F23" s="45"/>
      <c r="G23" s="47"/>
      <c r="H23" s="47"/>
      <c r="I23" s="48"/>
      <c r="J23" s="46"/>
      <c r="K23" s="49">
        <f t="shared" si="0"/>
        <v>0</v>
      </c>
      <c r="L23" s="52">
        <f t="shared" si="1"/>
        <v>0</v>
      </c>
      <c r="M23" s="51">
        <f t="shared" si="6"/>
        <v>0.29430000000000001</v>
      </c>
      <c r="N23" s="52">
        <f t="shared" si="2"/>
        <v>0</v>
      </c>
      <c r="O23" s="54" t="e">
        <f t="shared" si="3"/>
        <v>#DIV/0!</v>
      </c>
      <c r="P23" s="33">
        <f t="shared" si="4"/>
        <v>0</v>
      </c>
      <c r="Q23" s="34">
        <f t="shared" si="5"/>
        <v>0</v>
      </c>
      <c r="R23" s="37">
        <v>0</v>
      </c>
      <c r="S23" s="38">
        <v>0</v>
      </c>
    </row>
    <row r="24" spans="1:19" ht="15.75" x14ac:dyDescent="0.25">
      <c r="A24" s="1"/>
      <c r="B24" s="45" t="s">
        <v>59</v>
      </c>
      <c r="C24" s="45" t="s">
        <v>42</v>
      </c>
      <c r="D24" s="45">
        <v>575100</v>
      </c>
      <c r="E24" s="45" t="s">
        <v>54</v>
      </c>
      <c r="F24" s="45" t="s">
        <v>44</v>
      </c>
      <c r="G24" s="122"/>
      <c r="H24" s="47">
        <v>7116.8200000000006</v>
      </c>
      <c r="I24" s="48"/>
      <c r="J24" s="46"/>
      <c r="K24" s="49">
        <f t="shared" si="0"/>
        <v>0</v>
      </c>
      <c r="L24" s="52">
        <f t="shared" si="1"/>
        <v>0</v>
      </c>
      <c r="M24" s="51">
        <f t="shared" si="6"/>
        <v>0.29430000000000001</v>
      </c>
      <c r="N24" s="52">
        <f t="shared" si="2"/>
        <v>0</v>
      </c>
      <c r="O24" s="54" t="e">
        <f t="shared" si="3"/>
        <v>#DIV/0!</v>
      </c>
      <c r="P24" s="33">
        <f t="shared" si="4"/>
        <v>0</v>
      </c>
      <c r="Q24" s="34">
        <f t="shared" si="5"/>
        <v>0</v>
      </c>
      <c r="R24" s="37">
        <v>0</v>
      </c>
      <c r="S24" s="38">
        <v>0</v>
      </c>
    </row>
    <row r="25" spans="1:19" ht="15.75" x14ac:dyDescent="0.25">
      <c r="A25" s="1"/>
      <c r="B25" s="45" t="s">
        <v>59</v>
      </c>
      <c r="C25" s="45" t="s">
        <v>42</v>
      </c>
      <c r="D25" s="45">
        <v>800000</v>
      </c>
      <c r="E25" s="45" t="s">
        <v>55</v>
      </c>
      <c r="F25" s="45" t="s">
        <v>44</v>
      </c>
      <c r="G25" s="122"/>
      <c r="H25" s="47">
        <v>7116.8200000000006</v>
      </c>
      <c r="I25" s="48"/>
      <c r="J25" s="46"/>
      <c r="K25" s="49">
        <f t="shared" si="0"/>
        <v>0</v>
      </c>
      <c r="L25" s="52">
        <f t="shared" si="1"/>
        <v>0</v>
      </c>
      <c r="M25" s="51">
        <f t="shared" si="6"/>
        <v>0.29430000000000001</v>
      </c>
      <c r="N25" s="52">
        <f t="shared" si="2"/>
        <v>0</v>
      </c>
      <c r="O25" s="54" t="e">
        <f t="shared" si="3"/>
        <v>#DIV/0!</v>
      </c>
      <c r="P25" s="33">
        <f t="shared" si="4"/>
        <v>0</v>
      </c>
      <c r="Q25" s="34">
        <f t="shared" si="5"/>
        <v>0</v>
      </c>
      <c r="R25" s="37">
        <v>0</v>
      </c>
      <c r="S25" s="38">
        <v>0</v>
      </c>
    </row>
    <row r="26" spans="1:19" ht="30" x14ac:dyDescent="0.25">
      <c r="A26" s="1"/>
      <c r="B26" s="45" t="s">
        <v>59</v>
      </c>
      <c r="C26" s="45" t="s">
        <v>56</v>
      </c>
      <c r="D26" s="45" t="s">
        <v>57</v>
      </c>
      <c r="E26" s="45" t="s">
        <v>58</v>
      </c>
      <c r="F26" s="45" t="s">
        <v>12</v>
      </c>
      <c r="G26" s="122"/>
      <c r="H26" s="47">
        <v>14</v>
      </c>
      <c r="I26" s="48"/>
      <c r="J26" s="46"/>
      <c r="K26" s="49">
        <f t="shared" si="0"/>
        <v>0</v>
      </c>
      <c r="L26" s="52">
        <f t="shared" si="1"/>
        <v>0</v>
      </c>
      <c r="M26" s="51">
        <f t="shared" si="6"/>
        <v>0.29430000000000001</v>
      </c>
      <c r="N26" s="52">
        <f t="shared" si="2"/>
        <v>0</v>
      </c>
      <c r="O26" s="54" t="e">
        <f t="shared" si="3"/>
        <v>#DIV/0!</v>
      </c>
      <c r="P26" s="33">
        <f t="shared" si="4"/>
        <v>0</v>
      </c>
      <c r="Q26" s="34">
        <f t="shared" si="5"/>
        <v>0</v>
      </c>
      <c r="R26" s="37">
        <v>0</v>
      </c>
      <c r="S26" s="38">
        <v>0</v>
      </c>
    </row>
    <row r="27" spans="1:19" ht="16.5" thickBot="1" x14ac:dyDescent="0.3">
      <c r="A27" s="1"/>
      <c r="B27" s="55"/>
      <c r="C27" s="55"/>
      <c r="D27" s="55"/>
      <c r="E27" s="55"/>
      <c r="F27" s="55"/>
      <c r="G27" s="56"/>
      <c r="H27" s="57"/>
      <c r="I27" s="58"/>
      <c r="J27" s="56"/>
      <c r="K27" s="49">
        <f t="shared" si="0"/>
        <v>0</v>
      </c>
      <c r="L27" s="52">
        <f t="shared" si="1"/>
        <v>0</v>
      </c>
      <c r="M27" s="51">
        <f t="shared" si="6"/>
        <v>0.29430000000000001</v>
      </c>
      <c r="N27" s="52">
        <f t="shared" si="2"/>
        <v>0</v>
      </c>
      <c r="O27" s="54" t="e">
        <f t="shared" si="3"/>
        <v>#DIV/0!</v>
      </c>
      <c r="P27" s="33">
        <f t="shared" si="4"/>
        <v>0</v>
      </c>
      <c r="Q27" s="34">
        <f t="shared" si="5"/>
        <v>0</v>
      </c>
      <c r="R27" s="37">
        <v>0</v>
      </c>
      <c r="S27" s="38">
        <v>0</v>
      </c>
    </row>
    <row r="28" spans="1:19" ht="16.5" thickBot="1" x14ac:dyDescent="0.3">
      <c r="A28" s="4"/>
      <c r="B28" s="67" t="s">
        <v>30</v>
      </c>
      <c r="C28" s="68"/>
      <c r="D28" s="59"/>
      <c r="E28" s="59"/>
      <c r="F28" s="59"/>
      <c r="G28" s="60"/>
      <c r="H28" s="60"/>
      <c r="I28" s="61"/>
      <c r="J28" s="62"/>
      <c r="K28" s="63"/>
      <c r="L28" s="64">
        <f>SUM(L11:L27)</f>
        <v>0</v>
      </c>
      <c r="M28" s="65">
        <f>M11</f>
        <v>0.29430000000000001</v>
      </c>
      <c r="N28" s="64">
        <f t="shared" ref="N28:S28" si="7">SUM(N11:N27)</f>
        <v>0</v>
      </c>
      <c r="O28" s="66" t="e">
        <f t="shared" si="7"/>
        <v>#DIV/0!</v>
      </c>
      <c r="P28" s="39">
        <f t="shared" si="7"/>
        <v>0</v>
      </c>
      <c r="Q28" s="40">
        <f t="shared" si="7"/>
        <v>0</v>
      </c>
      <c r="R28" s="41">
        <f t="shared" si="7"/>
        <v>0</v>
      </c>
      <c r="S28" s="42">
        <f t="shared" si="7"/>
        <v>0</v>
      </c>
    </row>
  </sheetData>
  <sheetProtection algorithmName="SHA-512" hashValue="Bs5iIPSeukSaMzViErbeZQCTL6cJetfdNS+YkhSnY2iLi4CJ5sdM2v5lUmuNkkYIhg5UV1ayimj67YH4gagicQ==" saltValue="/xgm6ClNP/fz4zmZHRgRqw==" spinCount="100000" sheet="1" objects="1" scenarios="1"/>
  <mergeCells count="22">
    <mergeCell ref="M8:M10"/>
    <mergeCell ref="N8:O8"/>
    <mergeCell ref="Q8:S8"/>
    <mergeCell ref="C9:D9"/>
    <mergeCell ref="Q9:Q10"/>
    <mergeCell ref="R9:S9"/>
    <mergeCell ref="B8:D8"/>
    <mergeCell ref="F8:F10"/>
    <mergeCell ref="G8:G10"/>
    <mergeCell ref="H8:H10"/>
    <mergeCell ref="I8:K8"/>
    <mergeCell ref="L8:L10"/>
    <mergeCell ref="M2:O3"/>
    <mergeCell ref="R2:S2"/>
    <mergeCell ref="G3:L3"/>
    <mergeCell ref="R3:S3"/>
    <mergeCell ref="M4:S4"/>
    <mergeCell ref="B5:M6"/>
    <mergeCell ref="N5:O5"/>
    <mergeCell ref="R5:S5"/>
    <mergeCell ref="N6:O6"/>
    <mergeCell ref="R6:S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6E3F7-EE9B-4C0D-8073-72A50F0AEE68}">
  <dimension ref="A1:AM36"/>
  <sheetViews>
    <sheetView tabSelected="1" view="pageBreakPreview" topLeftCell="B1" zoomScaleNormal="100" zoomScaleSheetLayoutView="100" workbookViewId="0">
      <selection activeCell="B1" sqref="A1:XFD1048576"/>
    </sheetView>
  </sheetViews>
  <sheetFormatPr defaultRowHeight="13.5" x14ac:dyDescent="0.25"/>
  <cols>
    <col min="1" max="1" width="12" style="74" hidden="1" customWidth="1"/>
    <col min="2" max="2" width="11.42578125" style="74" bestFit="1" customWidth="1"/>
    <col min="3" max="3" width="8.140625" style="74" bestFit="1" customWidth="1"/>
    <col min="4" max="4" width="42" style="74" customWidth="1"/>
    <col min="5" max="5" width="5.7109375" style="74" hidden="1" customWidth="1"/>
    <col min="6" max="6" width="9.140625" style="74" hidden="1" customWidth="1"/>
    <col min="7" max="7" width="12.5703125" style="74" hidden="1" customWidth="1"/>
    <col min="8" max="8" width="9.140625" style="74" hidden="1" customWidth="1"/>
    <col min="9" max="9" width="9.28515625" style="74" hidden="1" customWidth="1"/>
    <col min="10" max="10" width="7.85546875" style="74" hidden="1" customWidth="1"/>
    <col min="11" max="11" width="12.42578125" style="74" hidden="1" customWidth="1"/>
    <col min="12" max="12" width="15.42578125" style="74" hidden="1" customWidth="1"/>
    <col min="13" max="13" width="26.7109375" style="74" hidden="1" customWidth="1"/>
    <col min="14" max="14" width="14.140625" style="74" hidden="1" customWidth="1"/>
    <col min="15" max="15" width="14.140625" style="74" bestFit="1" customWidth="1"/>
    <col min="16" max="16" width="8.28515625" style="74" bestFit="1" customWidth="1"/>
    <col min="17" max="17" width="12.42578125" style="74" bestFit="1" customWidth="1"/>
    <col min="18" max="18" width="7.28515625" style="74" bestFit="1" customWidth="1"/>
    <col min="19" max="19" width="12.42578125" style="74" bestFit="1" customWidth="1"/>
    <col min="20" max="20" width="7.28515625" style="74" bestFit="1" customWidth="1"/>
    <col min="21" max="21" width="14.140625" style="74" bestFit="1" customWidth="1"/>
    <col min="22" max="22" width="7" style="74" bestFit="1" customWidth="1"/>
    <col min="23" max="23" width="14.140625" style="74" bestFit="1" customWidth="1"/>
    <col min="24" max="24" width="7" style="74" bestFit="1" customWidth="1"/>
    <col min="25" max="25" width="14.140625" style="74" bestFit="1" customWidth="1"/>
    <col min="26" max="26" width="7" style="74" bestFit="1" customWidth="1"/>
    <col min="27" max="27" width="14.140625" style="74" bestFit="1" customWidth="1"/>
    <col min="28" max="28" width="7" style="74" bestFit="1" customWidth="1"/>
    <col min="29" max="29" width="14.140625" style="74" bestFit="1" customWidth="1"/>
    <col min="30" max="30" width="7" style="74" bestFit="1" customWidth="1"/>
    <col min="31" max="31" width="14.140625" style="74" bestFit="1" customWidth="1"/>
    <col min="32" max="32" width="7" style="74" bestFit="1" customWidth="1"/>
    <col min="33" max="33" width="14.140625" style="74" bestFit="1" customWidth="1"/>
    <col min="34" max="34" width="7" style="74" bestFit="1" customWidth="1"/>
    <col min="35" max="35" width="14.140625" style="74" bestFit="1" customWidth="1"/>
    <col min="36" max="36" width="7" style="74" bestFit="1" customWidth="1"/>
    <col min="37" max="37" width="14.140625" style="74" bestFit="1" customWidth="1"/>
    <col min="38" max="38" width="8" style="74" bestFit="1" customWidth="1"/>
    <col min="39" max="39" width="14.140625" style="74" bestFit="1" customWidth="1"/>
    <col min="40" max="16384" width="9.140625" style="74"/>
  </cols>
  <sheetData>
    <row r="1" spans="1:39" ht="14.25" thickBot="1" x14ac:dyDescent="0.3">
      <c r="A1" s="72"/>
      <c r="B1" s="72"/>
      <c r="C1" s="72"/>
      <c r="D1" s="72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39" ht="31.5" customHeight="1" thickBot="1" x14ac:dyDescent="0.3">
      <c r="A2" s="148" t="s">
        <v>11</v>
      </c>
      <c r="B2" s="149"/>
      <c r="C2" s="150"/>
      <c r="D2" s="75" t="str">
        <f>'[1]Plan2 1.DADOS,2.OBJ e 2.1.Vigên'!E35</f>
        <v>PEDRA IRREGULAR</v>
      </c>
      <c r="E2" s="151" t="s">
        <v>12</v>
      </c>
      <c r="F2" s="154" t="s">
        <v>14</v>
      </c>
      <c r="G2" s="139" t="s">
        <v>13</v>
      </c>
      <c r="H2" s="142" t="s">
        <v>14</v>
      </c>
      <c r="I2" s="157" t="s">
        <v>15</v>
      </c>
      <c r="J2" s="158"/>
      <c r="K2" s="159"/>
      <c r="L2" s="139" t="s">
        <v>16</v>
      </c>
      <c r="M2" s="160" t="s">
        <v>17</v>
      </c>
      <c r="N2" s="77" t="s">
        <v>18</v>
      </c>
    </row>
    <row r="3" spans="1:39" ht="31.5" customHeight="1" thickBot="1" x14ac:dyDescent="0.3">
      <c r="A3" s="78"/>
      <c r="B3" s="146"/>
      <c r="C3" s="147"/>
      <c r="D3" s="79"/>
      <c r="E3" s="152"/>
      <c r="F3" s="155"/>
      <c r="G3" s="140"/>
      <c r="H3" s="143"/>
      <c r="I3" s="76"/>
      <c r="J3" s="76"/>
      <c r="K3" s="76"/>
      <c r="L3" s="140"/>
      <c r="M3" s="161"/>
      <c r="N3" s="80"/>
      <c r="P3" s="137" t="s">
        <v>64</v>
      </c>
      <c r="Q3" s="145"/>
      <c r="R3" s="137" t="s">
        <v>65</v>
      </c>
      <c r="S3" s="145"/>
      <c r="T3" s="137" t="s">
        <v>66</v>
      </c>
      <c r="U3" s="145"/>
      <c r="V3" s="137" t="s">
        <v>67</v>
      </c>
      <c r="W3" s="145"/>
      <c r="X3" s="137" t="s">
        <v>68</v>
      </c>
      <c r="Y3" s="145"/>
      <c r="Z3" s="137" t="s">
        <v>69</v>
      </c>
      <c r="AA3" s="145"/>
      <c r="AB3" s="137" t="s">
        <v>70</v>
      </c>
      <c r="AC3" s="145"/>
      <c r="AD3" s="137" t="s">
        <v>71</v>
      </c>
      <c r="AE3" s="145"/>
      <c r="AF3" s="137" t="s">
        <v>72</v>
      </c>
      <c r="AG3" s="145"/>
      <c r="AH3" s="137" t="s">
        <v>73</v>
      </c>
      <c r="AI3" s="145"/>
      <c r="AJ3" s="137" t="s">
        <v>74</v>
      </c>
      <c r="AK3" s="145"/>
      <c r="AL3" s="137" t="s">
        <v>75</v>
      </c>
      <c r="AM3" s="138"/>
    </row>
    <row r="4" spans="1:39" ht="33" customHeight="1" thickBot="1" x14ac:dyDescent="0.3">
      <c r="A4" s="69" t="s">
        <v>24</v>
      </c>
      <c r="B4" s="70" t="s">
        <v>25</v>
      </c>
      <c r="C4" s="71" t="s">
        <v>26</v>
      </c>
      <c r="D4" s="81" t="s">
        <v>27</v>
      </c>
      <c r="E4" s="153"/>
      <c r="F4" s="156"/>
      <c r="G4" s="141"/>
      <c r="H4" s="144"/>
      <c r="I4" s="82" t="s">
        <v>28</v>
      </c>
      <c r="J4" s="83" t="s">
        <v>29</v>
      </c>
      <c r="K4" s="84" t="s">
        <v>30</v>
      </c>
      <c r="L4" s="141"/>
      <c r="M4" s="162"/>
      <c r="N4" s="85" t="s">
        <v>18</v>
      </c>
      <c r="O4" s="85" t="s">
        <v>63</v>
      </c>
      <c r="P4" s="85" t="s">
        <v>31</v>
      </c>
      <c r="Q4" s="85" t="s">
        <v>32</v>
      </c>
      <c r="R4" s="85" t="s">
        <v>31</v>
      </c>
      <c r="S4" s="85" t="s">
        <v>32</v>
      </c>
      <c r="T4" s="85" t="s">
        <v>31</v>
      </c>
      <c r="U4" s="85" t="s">
        <v>32</v>
      </c>
      <c r="V4" s="85" t="s">
        <v>31</v>
      </c>
      <c r="W4" s="85" t="s">
        <v>32</v>
      </c>
      <c r="X4" s="85" t="s">
        <v>31</v>
      </c>
      <c r="Y4" s="85" t="s">
        <v>32</v>
      </c>
      <c r="Z4" s="85" t="s">
        <v>31</v>
      </c>
      <c r="AA4" s="85" t="s">
        <v>32</v>
      </c>
      <c r="AB4" s="85" t="s">
        <v>31</v>
      </c>
      <c r="AC4" s="85" t="s">
        <v>32</v>
      </c>
      <c r="AD4" s="85" t="s">
        <v>31</v>
      </c>
      <c r="AE4" s="85" t="s">
        <v>32</v>
      </c>
      <c r="AF4" s="85" t="s">
        <v>31</v>
      </c>
      <c r="AG4" s="85" t="s">
        <v>32</v>
      </c>
      <c r="AH4" s="85" t="s">
        <v>31</v>
      </c>
      <c r="AI4" s="85" t="s">
        <v>32</v>
      </c>
      <c r="AJ4" s="85" t="s">
        <v>31</v>
      </c>
      <c r="AK4" s="85" t="s">
        <v>32</v>
      </c>
      <c r="AL4" s="85" t="s">
        <v>31</v>
      </c>
      <c r="AM4" s="85" t="s">
        <v>32</v>
      </c>
    </row>
    <row r="5" spans="1:39" x14ac:dyDescent="0.25">
      <c r="A5" s="86" t="str">
        <f>ORÇAMENTO!B11</f>
        <v>4.4.90.51.00</v>
      </c>
      <c r="B5" s="86">
        <f>ORÇAMENTO!C11</f>
        <v>0</v>
      </c>
      <c r="C5" s="86">
        <f>ORÇAMENTO!D11</f>
        <v>1</v>
      </c>
      <c r="D5" s="86" t="str">
        <f>ORÇAMENTO!E11</f>
        <v>SERVIÇOS PRELIMINARES</v>
      </c>
      <c r="E5" s="86"/>
      <c r="F5" s="87"/>
      <c r="G5" s="88"/>
      <c r="H5" s="87"/>
      <c r="I5" s="89"/>
      <c r="J5" s="90"/>
      <c r="K5" s="91">
        <f t="shared" ref="K5:K20" si="0">I5*J5</f>
        <v>0</v>
      </c>
      <c r="L5" s="92">
        <f>(G5*F5)+K5</f>
        <v>0</v>
      </c>
      <c r="M5" s="93">
        <v>0.29430000000000001</v>
      </c>
      <c r="N5" s="94">
        <f>ORÇAMENTO!N11</f>
        <v>0</v>
      </c>
      <c r="O5" s="94">
        <f>SUM(N6:N7)</f>
        <v>0</v>
      </c>
      <c r="P5" s="95">
        <v>1</v>
      </c>
      <c r="Q5" s="94">
        <f>ROUND(P5*$O5,2)</f>
        <v>0</v>
      </c>
      <c r="R5" s="95"/>
      <c r="S5" s="94">
        <f t="shared" ref="S5" si="1">ROUND(R5*$O5,2)</f>
        <v>0</v>
      </c>
      <c r="T5" s="95"/>
      <c r="U5" s="94">
        <f t="shared" ref="U5" si="2">ROUND(T5*$O5,2)</f>
        <v>0</v>
      </c>
      <c r="V5" s="95"/>
      <c r="W5" s="94">
        <f t="shared" ref="W5" si="3">ROUND(V5*$O5,2)</f>
        <v>0</v>
      </c>
      <c r="X5" s="95"/>
      <c r="Y5" s="94">
        <f t="shared" ref="Y5" si="4">ROUND(X5*$O5,2)</f>
        <v>0</v>
      </c>
      <c r="Z5" s="95"/>
      <c r="AA5" s="94">
        <f t="shared" ref="AA5" si="5">ROUND(Z5*$O5,2)</f>
        <v>0</v>
      </c>
      <c r="AB5" s="95"/>
      <c r="AC5" s="94">
        <f t="shared" ref="AC5" si="6">ROUND(AB5*$O5,2)</f>
        <v>0</v>
      </c>
      <c r="AD5" s="95"/>
      <c r="AE5" s="94">
        <f t="shared" ref="AE5" si="7">ROUND(AD5*$O5,2)</f>
        <v>0</v>
      </c>
      <c r="AF5" s="95"/>
      <c r="AG5" s="94">
        <f t="shared" ref="AG5" si="8">ROUND(AF5*$O5,2)</f>
        <v>0</v>
      </c>
      <c r="AH5" s="95"/>
      <c r="AI5" s="94">
        <f t="shared" ref="AI5" si="9">ROUND(AH5*$O5,2)</f>
        <v>0</v>
      </c>
      <c r="AJ5" s="95"/>
      <c r="AK5" s="94">
        <f t="shared" ref="AK5" si="10">ROUND(AJ5*$O5,2)</f>
        <v>0</v>
      </c>
      <c r="AL5" s="95"/>
      <c r="AM5" s="94">
        <f t="shared" ref="AM5" si="11">ROUND(AL5*$O5,2)</f>
        <v>0</v>
      </c>
    </row>
    <row r="6" spans="1:39" ht="25.5" hidden="1" x14ac:dyDescent="0.25">
      <c r="A6" s="86" t="str">
        <f>ORÇAMENTO!B12</f>
        <v>4.4.90.51.00</v>
      </c>
      <c r="B6" s="86" t="str">
        <f>ORÇAMENTO!C12</f>
        <v>SINAPI</v>
      </c>
      <c r="C6" s="86">
        <f>ORÇAMENTO!D12</f>
        <v>103689</v>
      </c>
      <c r="D6" s="86" t="str">
        <f>ORÇAMENTO!E12</f>
        <v>Placa de obra (para construção civil) em chapa galvanizada *n. 22*, adesivada, (3,00m x 1,50m)</v>
      </c>
      <c r="E6" s="86" t="str">
        <f>ORÇAMENTO!F12</f>
        <v>m²</v>
      </c>
      <c r="F6" s="87">
        <v>4.5</v>
      </c>
      <c r="G6" s="88">
        <v>469.81</v>
      </c>
      <c r="H6" s="87">
        <v>4.5</v>
      </c>
      <c r="I6" s="89"/>
      <c r="J6" s="90"/>
      <c r="K6" s="91">
        <f t="shared" si="0"/>
        <v>0</v>
      </c>
      <c r="L6" s="92">
        <f t="shared" ref="L6:L21" si="12">(G6*F6)+K6</f>
        <v>2114.145</v>
      </c>
      <c r="M6" s="93">
        <f t="shared" ref="M6:M20" si="13">M5</f>
        <v>0.29430000000000001</v>
      </c>
      <c r="N6" s="94">
        <f>ORÇAMENTO!N12</f>
        <v>0</v>
      </c>
      <c r="O6" s="94"/>
      <c r="P6" s="95"/>
      <c r="Q6" s="94"/>
      <c r="R6" s="95"/>
      <c r="S6" s="94"/>
      <c r="T6" s="95"/>
      <c r="U6" s="94"/>
      <c r="V6" s="95"/>
      <c r="W6" s="94"/>
      <c r="X6" s="95"/>
      <c r="Y6" s="94"/>
      <c r="Z6" s="95"/>
      <c r="AA6" s="94"/>
      <c r="AB6" s="95"/>
      <c r="AC6" s="94"/>
      <c r="AD6" s="95"/>
      <c r="AE6" s="94"/>
      <c r="AF6" s="95"/>
      <c r="AG6" s="94"/>
      <c r="AH6" s="95"/>
      <c r="AI6" s="94"/>
      <c r="AJ6" s="95"/>
      <c r="AK6" s="94"/>
      <c r="AL6" s="95"/>
      <c r="AM6" s="94"/>
    </row>
    <row r="7" spans="1:39" hidden="1" x14ac:dyDescent="0.25">
      <c r="A7" s="86" t="str">
        <f>ORÇAMENTO!B13</f>
        <v>4.4.90.51.00</v>
      </c>
      <c r="B7" s="86" t="str">
        <f>ORÇAMENTO!C13</f>
        <v>SINAPI</v>
      </c>
      <c r="C7" s="86">
        <f>ORÇAMENTO!D13</f>
        <v>103694</v>
      </c>
      <c r="D7" s="86" t="str">
        <f>ORÇAMENTO!E13</f>
        <v>Suporte de madeira 3"x3" p/ placa DE OBRA</v>
      </c>
      <c r="E7" s="86" t="str">
        <f>ORÇAMENTO!F13</f>
        <v>ud</v>
      </c>
      <c r="F7" s="87">
        <v>3</v>
      </c>
      <c r="G7" s="88">
        <v>117.3</v>
      </c>
      <c r="H7" s="87">
        <v>3</v>
      </c>
      <c r="I7" s="89"/>
      <c r="J7" s="90"/>
      <c r="K7" s="91">
        <f t="shared" si="0"/>
        <v>0</v>
      </c>
      <c r="L7" s="92">
        <f t="shared" si="12"/>
        <v>351.9</v>
      </c>
      <c r="M7" s="93">
        <f t="shared" si="13"/>
        <v>0.29430000000000001</v>
      </c>
      <c r="N7" s="94">
        <f>ORÇAMENTO!N13</f>
        <v>0</v>
      </c>
      <c r="O7" s="94"/>
      <c r="P7" s="95"/>
      <c r="Q7" s="94"/>
      <c r="R7" s="95"/>
      <c r="S7" s="94"/>
      <c r="T7" s="95"/>
      <c r="U7" s="94"/>
      <c r="V7" s="95"/>
      <c r="W7" s="94"/>
      <c r="X7" s="95"/>
      <c r="Y7" s="94"/>
      <c r="Z7" s="95"/>
      <c r="AA7" s="94"/>
      <c r="AB7" s="95"/>
      <c r="AC7" s="94"/>
      <c r="AD7" s="95"/>
      <c r="AE7" s="94"/>
      <c r="AF7" s="95"/>
      <c r="AG7" s="94"/>
      <c r="AH7" s="95"/>
      <c r="AI7" s="94"/>
      <c r="AJ7" s="95"/>
      <c r="AK7" s="94"/>
      <c r="AL7" s="95"/>
      <c r="AM7" s="94"/>
    </row>
    <row r="8" spans="1:39" x14ac:dyDescent="0.25">
      <c r="A8" s="86" t="str">
        <f>ORÇAMENTO!B14</f>
        <v>4.4.90.51.00</v>
      </c>
      <c r="B8" s="86">
        <f>ORÇAMENTO!C14</f>
        <v>0</v>
      </c>
      <c r="C8" s="86">
        <f>ORÇAMENTO!D14</f>
        <v>2</v>
      </c>
      <c r="D8" s="86" t="str">
        <f>ORÇAMENTO!E14</f>
        <v>BASE E SUBBASE</v>
      </c>
      <c r="E8" s="86"/>
      <c r="F8" s="87"/>
      <c r="G8" s="88"/>
      <c r="H8" s="87"/>
      <c r="I8" s="89"/>
      <c r="J8" s="90"/>
      <c r="K8" s="91">
        <f t="shared" si="0"/>
        <v>0</v>
      </c>
      <c r="L8" s="92">
        <f t="shared" si="12"/>
        <v>0</v>
      </c>
      <c r="M8" s="93">
        <f>M7</f>
        <v>0.29430000000000001</v>
      </c>
      <c r="N8" s="94">
        <f>ORÇAMENTO!N14</f>
        <v>0</v>
      </c>
      <c r="O8" s="94">
        <f>SUM(N9)</f>
        <v>0</v>
      </c>
      <c r="P8" s="95">
        <v>7.1400000000000005E-2</v>
      </c>
      <c r="Q8" s="94">
        <f>ROUND(P8*$O8,2)</f>
        <v>0</v>
      </c>
      <c r="R8" s="95">
        <v>0.14280000000000001</v>
      </c>
      <c r="S8" s="94">
        <f t="shared" ref="S8" si="14">ROUND(R8*$O8,2)</f>
        <v>0</v>
      </c>
      <c r="T8" s="95">
        <v>0.14280000000000001</v>
      </c>
      <c r="U8" s="94">
        <f t="shared" ref="U8" si="15">ROUND(T8*$O8,2)</f>
        <v>0</v>
      </c>
      <c r="V8" s="95">
        <v>7.1499999999999994E-2</v>
      </c>
      <c r="W8" s="94">
        <f t="shared" ref="W8" si="16">ROUND(V8*$O8,2)</f>
        <v>0</v>
      </c>
      <c r="X8" s="95">
        <v>7.1400000000000005E-2</v>
      </c>
      <c r="Y8" s="94">
        <f t="shared" ref="Y8" si="17">ROUND(X8*$O8,2)</f>
        <v>0</v>
      </c>
      <c r="Z8" s="95">
        <v>7.1499999999999994E-2</v>
      </c>
      <c r="AA8" s="94">
        <f t="shared" ref="AA8" si="18">ROUND(Z8*$O8,2)</f>
        <v>0</v>
      </c>
      <c r="AB8" s="95">
        <v>7.1400000000000005E-2</v>
      </c>
      <c r="AC8" s="94">
        <f t="shared" ref="AC8" si="19">ROUND(AB8*$O8,2)</f>
        <v>0</v>
      </c>
      <c r="AD8" s="95">
        <v>7.1499999999999994E-2</v>
      </c>
      <c r="AE8" s="94">
        <f t="shared" ref="AE8" si="20">ROUND(AD8*$O8,2)</f>
        <v>0</v>
      </c>
      <c r="AF8" s="95">
        <v>7.1400000000000005E-2</v>
      </c>
      <c r="AG8" s="94">
        <f t="shared" ref="AG8" si="21">ROUND(AF8*$O8,2)</f>
        <v>0</v>
      </c>
      <c r="AH8" s="95">
        <v>7.1499999999999994E-2</v>
      </c>
      <c r="AI8" s="94">
        <f t="shared" ref="AI8" si="22">ROUND(AH8*$O8,2)</f>
        <v>0</v>
      </c>
      <c r="AJ8" s="95">
        <v>7.1400000000000005E-2</v>
      </c>
      <c r="AK8" s="94">
        <f t="shared" ref="AK8" si="23">ROUND(AJ8*$O8,2)</f>
        <v>0</v>
      </c>
      <c r="AL8" s="95">
        <v>7.1400000000000005E-2</v>
      </c>
      <c r="AM8" s="94">
        <f t="shared" ref="AM8" si="24">ROUND(AL8*$O8,2)</f>
        <v>0</v>
      </c>
    </row>
    <row r="9" spans="1:39" hidden="1" x14ac:dyDescent="0.25">
      <c r="A9" s="86" t="str">
        <f>ORÇAMENTO!B15</f>
        <v>4.4.90.51.00</v>
      </c>
      <c r="B9" s="86" t="str">
        <f>ORÇAMENTO!C15</f>
        <v>DER</v>
      </c>
      <c r="C9" s="86">
        <f>ORÇAMENTO!D15</f>
        <v>500000</v>
      </c>
      <c r="D9" s="86" t="str">
        <f>ORÇAMENTO!E15</f>
        <v>Escarificação, regularização compac. subleito</v>
      </c>
      <c r="E9" s="86" t="str">
        <f>ORÇAMENTO!F15</f>
        <v>M2</v>
      </c>
      <c r="F9" s="87">
        <v>22204.4784</v>
      </c>
      <c r="G9" s="88">
        <v>4.12</v>
      </c>
      <c r="H9" s="87">
        <v>22204.4784</v>
      </c>
      <c r="I9" s="89"/>
      <c r="J9" s="90"/>
      <c r="K9" s="91">
        <f t="shared" si="0"/>
        <v>0</v>
      </c>
      <c r="L9" s="92">
        <f t="shared" si="12"/>
        <v>91482.451008000004</v>
      </c>
      <c r="M9" s="93">
        <f t="shared" si="13"/>
        <v>0.29430000000000001</v>
      </c>
      <c r="N9" s="94">
        <f>ORÇAMENTO!N15</f>
        <v>0</v>
      </c>
      <c r="O9" s="94"/>
      <c r="P9" s="95"/>
      <c r="Q9" s="94"/>
      <c r="R9" s="95"/>
      <c r="S9" s="94"/>
      <c r="T9" s="95"/>
      <c r="U9" s="94"/>
      <c r="V9" s="95"/>
      <c r="W9" s="94"/>
      <c r="X9" s="95"/>
      <c r="Y9" s="94"/>
      <c r="Z9" s="95"/>
      <c r="AA9" s="94"/>
      <c r="AB9" s="95"/>
      <c r="AC9" s="94"/>
      <c r="AD9" s="95"/>
      <c r="AE9" s="94"/>
      <c r="AF9" s="95"/>
      <c r="AG9" s="94"/>
      <c r="AH9" s="95"/>
      <c r="AI9" s="94"/>
      <c r="AJ9" s="95"/>
      <c r="AK9" s="94"/>
      <c r="AL9" s="95"/>
      <c r="AM9" s="94"/>
    </row>
    <row r="10" spans="1:39" x14ac:dyDescent="0.25">
      <c r="A10" s="86" t="str">
        <f>ORÇAMENTO!B16</f>
        <v>4.4.90.51.00</v>
      </c>
      <c r="B10" s="86">
        <f>ORÇAMENTO!C16</f>
        <v>0</v>
      </c>
      <c r="C10" s="86">
        <f>ORÇAMENTO!D16</f>
        <v>0</v>
      </c>
      <c r="D10" s="86" t="str">
        <f>ORÇAMENTO!E16</f>
        <v>PAVIMENTAÇÃO</v>
      </c>
      <c r="E10" s="86">
        <f>ORÇAMENTO!F16</f>
        <v>0</v>
      </c>
      <c r="F10" s="87"/>
      <c r="G10" s="88"/>
      <c r="H10" s="87"/>
      <c r="I10" s="89"/>
      <c r="J10" s="90"/>
      <c r="K10" s="91">
        <f t="shared" si="0"/>
        <v>0</v>
      </c>
      <c r="L10" s="92">
        <f t="shared" si="12"/>
        <v>0</v>
      </c>
      <c r="M10" s="93">
        <f t="shared" si="13"/>
        <v>0.29430000000000001</v>
      </c>
      <c r="N10" s="94">
        <f>ORÇAMENTO!N16</f>
        <v>0</v>
      </c>
      <c r="O10" s="94">
        <f>SUM(N11:N16)</f>
        <v>0</v>
      </c>
      <c r="P10" s="95">
        <v>7.1400000000000005E-2</v>
      </c>
      <c r="Q10" s="94">
        <f>ROUND(P10*$O10,2)</f>
        <v>0</v>
      </c>
      <c r="R10" s="95">
        <v>0.14280000000000001</v>
      </c>
      <c r="S10" s="94">
        <f t="shared" ref="S10" si="25">ROUND(R10*$O10,2)</f>
        <v>0</v>
      </c>
      <c r="T10" s="95">
        <f>T8</f>
        <v>0.14280000000000001</v>
      </c>
      <c r="U10" s="94">
        <f t="shared" ref="U10" si="26">ROUND(T10*$O10,2)</f>
        <v>0</v>
      </c>
      <c r="V10" s="95">
        <f>V8</f>
        <v>7.1499999999999994E-2</v>
      </c>
      <c r="W10" s="94">
        <f t="shared" ref="W10" si="27">ROUND(V10*$O10,2)</f>
        <v>0</v>
      </c>
      <c r="X10" s="95">
        <v>7.1400000000000005E-2</v>
      </c>
      <c r="Y10" s="94">
        <f t="shared" ref="Y10" si="28">ROUND(X10*$O10,2)</f>
        <v>0</v>
      </c>
      <c r="Z10" s="95">
        <f>Z8</f>
        <v>7.1499999999999994E-2</v>
      </c>
      <c r="AA10" s="94">
        <f t="shared" ref="AA10" si="29">ROUND(Z10*$O10,2)</f>
        <v>0</v>
      </c>
      <c r="AB10" s="95">
        <v>7.1400000000000005E-2</v>
      </c>
      <c r="AC10" s="94">
        <f t="shared" ref="AC10" si="30">ROUND(AB10*$O10,2)</f>
        <v>0</v>
      </c>
      <c r="AD10" s="95">
        <f>AD8</f>
        <v>7.1499999999999994E-2</v>
      </c>
      <c r="AE10" s="94">
        <f t="shared" ref="AE10" si="31">ROUND(AD10*$O10,2)</f>
        <v>0</v>
      </c>
      <c r="AF10" s="95">
        <v>7.1400000000000005E-2</v>
      </c>
      <c r="AG10" s="94">
        <f t="shared" ref="AG10" si="32">ROUND(AF10*$O10,2)</f>
        <v>0</v>
      </c>
      <c r="AH10" s="95">
        <f>AH8</f>
        <v>7.1499999999999994E-2</v>
      </c>
      <c r="AI10" s="94">
        <f t="shared" ref="AI10" si="33">ROUND(AH10*$O10,2)</f>
        <v>0</v>
      </c>
      <c r="AJ10" s="95">
        <v>7.1400000000000005E-2</v>
      </c>
      <c r="AK10" s="94">
        <f t="shared" ref="AK10" si="34">ROUND(AJ10*$O10,2)</f>
        <v>0</v>
      </c>
      <c r="AL10" s="95">
        <v>7.1400000000000005E-2</v>
      </c>
      <c r="AM10" s="94">
        <f t="shared" ref="AM10" si="35">ROUND(AL10*$O10,2)</f>
        <v>0</v>
      </c>
    </row>
    <row r="11" spans="1:39" hidden="1" x14ac:dyDescent="0.25">
      <c r="A11" s="86" t="str">
        <f>ORÇAMENTO!B17</f>
        <v>4.4.90.51.01</v>
      </c>
      <c r="B11" s="86" t="str">
        <f>ORÇAMENTO!C17</f>
        <v>DER</v>
      </c>
      <c r="C11" s="86">
        <f>ORÇAMENTO!D17</f>
        <v>600000</v>
      </c>
      <c r="D11" s="86" t="str">
        <f>ORÇAMENTO!E17</f>
        <v>Escavação manual de vala 1a. cat.</v>
      </c>
      <c r="E11" s="86" t="str">
        <f>ORÇAMENTO!F17</f>
        <v>M3</v>
      </c>
      <c r="F11" s="87">
        <v>22204.4784</v>
      </c>
      <c r="G11" s="88">
        <v>44.61</v>
      </c>
      <c r="H11" s="87">
        <v>22204.4784</v>
      </c>
      <c r="I11" s="89"/>
      <c r="J11" s="90"/>
      <c r="K11" s="91">
        <f t="shared" si="0"/>
        <v>0</v>
      </c>
      <c r="L11" s="92">
        <f t="shared" si="12"/>
        <v>990541.78142399993</v>
      </c>
      <c r="M11" s="93">
        <f t="shared" si="13"/>
        <v>0.29430000000000001</v>
      </c>
      <c r="N11" s="94">
        <f>ORÇAMENTO!N17</f>
        <v>0</v>
      </c>
      <c r="O11" s="94"/>
      <c r="P11" s="95"/>
      <c r="Q11" s="94"/>
      <c r="R11" s="95"/>
      <c r="S11" s="94"/>
      <c r="T11" s="95"/>
      <c r="U11" s="94"/>
      <c r="V11" s="95"/>
      <c r="W11" s="94"/>
      <c r="X11" s="95"/>
      <c r="Y11" s="94"/>
      <c r="Z11" s="95"/>
      <c r="AA11" s="94"/>
      <c r="AB11" s="95"/>
      <c r="AC11" s="94"/>
      <c r="AD11" s="95"/>
      <c r="AE11" s="94"/>
      <c r="AF11" s="95"/>
      <c r="AG11" s="94"/>
      <c r="AH11" s="95"/>
      <c r="AI11" s="94"/>
      <c r="AJ11" s="95"/>
      <c r="AK11" s="94"/>
      <c r="AL11" s="95"/>
      <c r="AM11" s="94"/>
    </row>
    <row r="12" spans="1:39" hidden="1" x14ac:dyDescent="0.25">
      <c r="A12" s="86" t="str">
        <f>ORÇAMENTO!B18</f>
        <v>4.4.90.51.02</v>
      </c>
      <c r="B12" s="86" t="str">
        <f>ORÇAMENTO!C18</f>
        <v>DER</v>
      </c>
      <c r="C12" s="86">
        <f>ORÇAMENTO!D18</f>
        <v>810250</v>
      </c>
      <c r="D12" s="86" t="str">
        <f>ORÇAMENTO!E18</f>
        <v>Meio fio de concreto tipo 3 pré moldado</v>
      </c>
      <c r="E12" s="86" t="str">
        <f>ORÇAMENTO!F18</f>
        <v>M</v>
      </c>
      <c r="F12" s="87">
        <v>7116.8200000000006</v>
      </c>
      <c r="G12" s="88">
        <v>39.200000000000003</v>
      </c>
      <c r="H12" s="87">
        <v>7116.8200000000006</v>
      </c>
      <c r="I12" s="89"/>
      <c r="J12" s="90"/>
      <c r="K12" s="91">
        <f t="shared" si="0"/>
        <v>0</v>
      </c>
      <c r="L12" s="92">
        <f t="shared" si="12"/>
        <v>278979.34400000004</v>
      </c>
      <c r="M12" s="93">
        <f t="shared" si="13"/>
        <v>0.29430000000000001</v>
      </c>
      <c r="N12" s="94">
        <f>ORÇAMENTO!N18</f>
        <v>0</v>
      </c>
      <c r="O12" s="94"/>
      <c r="P12" s="95"/>
      <c r="Q12" s="94"/>
      <c r="R12" s="95"/>
      <c r="S12" s="94"/>
      <c r="T12" s="95"/>
      <c r="U12" s="94"/>
      <c r="V12" s="95"/>
      <c r="W12" s="94"/>
      <c r="X12" s="95"/>
      <c r="Y12" s="94"/>
      <c r="Z12" s="95"/>
      <c r="AA12" s="94"/>
      <c r="AB12" s="95"/>
      <c r="AC12" s="94"/>
      <c r="AD12" s="95"/>
      <c r="AE12" s="94"/>
      <c r="AF12" s="95"/>
      <c r="AG12" s="94"/>
      <c r="AH12" s="95"/>
      <c r="AI12" s="94"/>
      <c r="AJ12" s="95"/>
      <c r="AK12" s="94"/>
      <c r="AL12" s="95"/>
      <c r="AM12" s="94"/>
    </row>
    <row r="13" spans="1:39" hidden="1" x14ac:dyDescent="0.25">
      <c r="A13" s="86" t="str">
        <f>ORÇAMENTO!B19</f>
        <v>4.4.90.51.00</v>
      </c>
      <c r="B13" s="86" t="str">
        <f>ORÇAMENTO!C19</f>
        <v>DER</v>
      </c>
      <c r="C13" s="86">
        <f>ORÇAMENTO!D19</f>
        <v>532600</v>
      </c>
      <c r="D13" s="86" t="str">
        <f>ORÇAMENTO!E19</f>
        <v>Colchão de argila p/ pav. poliédrico</v>
      </c>
      <c r="E13" s="86" t="str">
        <f>ORÇAMENTO!F19</f>
        <v>M2</v>
      </c>
      <c r="F13" s="87">
        <v>21350.459999999995</v>
      </c>
      <c r="G13" s="88">
        <v>1.86</v>
      </c>
      <c r="H13" s="87">
        <v>21350.459999999995</v>
      </c>
      <c r="I13" s="96">
        <v>4266</v>
      </c>
      <c r="J13" s="96">
        <v>54.33</v>
      </c>
      <c r="K13" s="91">
        <f t="shared" si="0"/>
        <v>231771.78</v>
      </c>
      <c r="L13" s="92">
        <f t="shared" si="12"/>
        <v>271483.63559999998</v>
      </c>
      <c r="M13" s="93">
        <f t="shared" si="13"/>
        <v>0.29430000000000001</v>
      </c>
      <c r="N13" s="94">
        <f>ORÇAMENTO!N19</f>
        <v>0</v>
      </c>
      <c r="O13" s="94"/>
      <c r="P13" s="95"/>
      <c r="Q13" s="94"/>
      <c r="R13" s="95"/>
      <c r="S13" s="94"/>
      <c r="T13" s="95"/>
      <c r="U13" s="94"/>
      <c r="V13" s="95"/>
      <c r="W13" s="94"/>
      <c r="X13" s="95"/>
      <c r="Y13" s="94"/>
      <c r="Z13" s="95"/>
      <c r="AA13" s="94"/>
      <c r="AB13" s="95"/>
      <c r="AC13" s="94"/>
      <c r="AD13" s="95"/>
      <c r="AE13" s="94"/>
      <c r="AF13" s="95"/>
      <c r="AG13" s="94"/>
      <c r="AH13" s="95"/>
      <c r="AI13" s="94"/>
      <c r="AJ13" s="95"/>
      <c r="AK13" s="94"/>
      <c r="AL13" s="95"/>
      <c r="AM13" s="94"/>
    </row>
    <row r="14" spans="1:39" ht="25.5" hidden="1" x14ac:dyDescent="0.25">
      <c r="A14" s="86" t="str">
        <f>ORÇAMENTO!B20</f>
        <v>4.4.90.51.00</v>
      </c>
      <c r="B14" s="86" t="str">
        <f>ORÇAMENTO!C20</f>
        <v>DER</v>
      </c>
      <c r="C14" s="86">
        <f>ORÇAMENTO!D20</f>
        <v>521450</v>
      </c>
      <c r="D14" s="86" t="str">
        <f>ORÇAMENTO!E20</f>
        <v>Extração, carga, transp. preparo e assentamento do poliedro</v>
      </c>
      <c r="E14" s="86" t="str">
        <f>ORÇAMENTO!F20</f>
        <v>M2</v>
      </c>
      <c r="F14" s="87">
        <v>21350.459999999995</v>
      </c>
      <c r="G14" s="88">
        <v>26.1</v>
      </c>
      <c r="H14" s="87">
        <v>21350.459999999995</v>
      </c>
      <c r="I14" s="96">
        <v>4266</v>
      </c>
      <c r="J14" s="96">
        <v>84.93</v>
      </c>
      <c r="K14" s="91">
        <f t="shared" si="0"/>
        <v>362311.38</v>
      </c>
      <c r="L14" s="92">
        <f t="shared" si="12"/>
        <v>919558.38599999994</v>
      </c>
      <c r="M14" s="93">
        <f t="shared" si="13"/>
        <v>0.29430000000000001</v>
      </c>
      <c r="N14" s="94">
        <f>ORÇAMENTO!N20</f>
        <v>0</v>
      </c>
      <c r="O14" s="94"/>
      <c r="P14" s="95"/>
      <c r="Q14" s="94"/>
      <c r="R14" s="95"/>
      <c r="S14" s="94"/>
      <c r="T14" s="95"/>
      <c r="U14" s="94"/>
      <c r="V14" s="95"/>
      <c r="W14" s="94"/>
      <c r="X14" s="95"/>
      <c r="Y14" s="94"/>
      <c r="Z14" s="95"/>
      <c r="AA14" s="94"/>
      <c r="AB14" s="95"/>
      <c r="AC14" s="94"/>
      <c r="AD14" s="95"/>
      <c r="AE14" s="94"/>
      <c r="AF14" s="95"/>
      <c r="AG14" s="94"/>
      <c r="AH14" s="95"/>
      <c r="AI14" s="94"/>
      <c r="AJ14" s="95"/>
      <c r="AK14" s="94"/>
      <c r="AL14" s="95"/>
      <c r="AM14" s="94"/>
    </row>
    <row r="15" spans="1:39" hidden="1" x14ac:dyDescent="0.25">
      <c r="A15" s="86" t="str">
        <f>ORÇAMENTO!B21</f>
        <v>4.4.90.51.00</v>
      </c>
      <c r="B15" s="86" t="str">
        <f>ORÇAMENTO!C21</f>
        <v>DER</v>
      </c>
      <c r="C15" s="86">
        <f>ORÇAMENTO!D21</f>
        <v>532650</v>
      </c>
      <c r="D15" s="86" t="str">
        <f>ORÇAMENTO!E21</f>
        <v>Enchimento c/ argila p/ pav. poliédrico</v>
      </c>
      <c r="E15" s="86" t="str">
        <f>ORÇAMENTO!F21</f>
        <v>M2</v>
      </c>
      <c r="F15" s="87">
        <v>21350.459999999995</v>
      </c>
      <c r="G15" s="88">
        <v>0.99</v>
      </c>
      <c r="H15" s="87">
        <v>21350.459999999995</v>
      </c>
      <c r="I15" s="96">
        <v>853.2</v>
      </c>
      <c r="J15" s="96">
        <v>54.33</v>
      </c>
      <c r="K15" s="91">
        <f t="shared" si="0"/>
        <v>46354.356</v>
      </c>
      <c r="L15" s="92">
        <f t="shared" si="12"/>
        <v>67491.311399999991</v>
      </c>
      <c r="M15" s="93">
        <f t="shared" si="13"/>
        <v>0.29430000000000001</v>
      </c>
      <c r="N15" s="94">
        <f>ORÇAMENTO!N21</f>
        <v>0</v>
      </c>
      <c r="O15" s="94"/>
      <c r="P15" s="95"/>
      <c r="Q15" s="94"/>
      <c r="R15" s="95"/>
      <c r="S15" s="94"/>
      <c r="T15" s="95"/>
      <c r="U15" s="94"/>
      <c r="V15" s="95"/>
      <c r="W15" s="94"/>
      <c r="X15" s="95"/>
      <c r="Y15" s="94"/>
      <c r="Z15" s="95"/>
      <c r="AA15" s="94"/>
      <c r="AB15" s="95"/>
      <c r="AC15" s="94"/>
      <c r="AD15" s="95"/>
      <c r="AE15" s="94"/>
      <c r="AF15" s="95"/>
      <c r="AG15" s="94"/>
      <c r="AH15" s="95"/>
      <c r="AI15" s="94"/>
      <c r="AJ15" s="95"/>
      <c r="AK15" s="94"/>
      <c r="AL15" s="95"/>
      <c r="AM15" s="94"/>
    </row>
    <row r="16" spans="1:39" hidden="1" x14ac:dyDescent="0.25">
      <c r="A16" s="86" t="str">
        <f>ORÇAMENTO!B22</f>
        <v>4.4.90.51.00</v>
      </c>
      <c r="B16" s="86" t="str">
        <f>ORÇAMENTO!C22</f>
        <v>DER</v>
      </c>
      <c r="C16" s="86">
        <f>ORÇAMENTO!D22</f>
        <v>532700</v>
      </c>
      <c r="D16" s="86" t="str">
        <f>ORÇAMENTO!E22</f>
        <v>Compactação de pavimento poliédrico</v>
      </c>
      <c r="E16" s="86" t="str">
        <f>ORÇAMENTO!F22</f>
        <v>M2</v>
      </c>
      <c r="F16" s="87">
        <v>21350.459999999995</v>
      </c>
      <c r="G16" s="88">
        <v>0.64</v>
      </c>
      <c r="H16" s="87">
        <v>21350.459999999995</v>
      </c>
      <c r="I16" s="89"/>
      <c r="J16" s="90"/>
      <c r="K16" s="91">
        <f t="shared" si="0"/>
        <v>0</v>
      </c>
      <c r="L16" s="92">
        <f t="shared" si="12"/>
        <v>13664.294399999997</v>
      </c>
      <c r="M16" s="93">
        <f t="shared" si="13"/>
        <v>0.29430000000000001</v>
      </c>
      <c r="N16" s="94">
        <f>ORÇAMENTO!N22</f>
        <v>0</v>
      </c>
      <c r="O16" s="94"/>
      <c r="P16" s="95"/>
      <c r="Q16" s="94"/>
      <c r="R16" s="95"/>
      <c r="S16" s="94"/>
      <c r="T16" s="95"/>
      <c r="U16" s="94"/>
      <c r="V16" s="95"/>
      <c r="W16" s="94"/>
      <c r="X16" s="95"/>
      <c r="Y16" s="94"/>
      <c r="Z16" s="95"/>
      <c r="AA16" s="94"/>
      <c r="AB16" s="95"/>
      <c r="AC16" s="94"/>
      <c r="AD16" s="95"/>
      <c r="AE16" s="94"/>
      <c r="AF16" s="95"/>
      <c r="AG16" s="94"/>
      <c r="AH16" s="95"/>
      <c r="AI16" s="94"/>
      <c r="AJ16" s="95"/>
      <c r="AK16" s="94"/>
      <c r="AL16" s="95"/>
      <c r="AM16" s="94"/>
    </row>
    <row r="17" spans="1:39" x14ac:dyDescent="0.25">
      <c r="A17" s="86" t="str">
        <f>ORÇAMENTO!B23</f>
        <v>4.4.90.51.00</v>
      </c>
      <c r="B17" s="86">
        <f>ORÇAMENTO!C23</f>
        <v>0</v>
      </c>
      <c r="C17" s="86">
        <f>ORÇAMENTO!D23</f>
        <v>3</v>
      </c>
      <c r="D17" s="86" t="str">
        <f>ORÇAMENTO!E23</f>
        <v>CONTERNÇÃO LATERAL</v>
      </c>
      <c r="E17" s="86"/>
      <c r="F17" s="87"/>
      <c r="G17" s="88"/>
      <c r="H17" s="87"/>
      <c r="I17" s="89"/>
      <c r="J17" s="90"/>
      <c r="K17" s="91">
        <f t="shared" si="0"/>
        <v>0</v>
      </c>
      <c r="L17" s="92">
        <f t="shared" si="12"/>
        <v>0</v>
      </c>
      <c r="M17" s="93">
        <f t="shared" si="13"/>
        <v>0.29430000000000001</v>
      </c>
      <c r="N17" s="94">
        <f>ORÇAMENTO!N23</f>
        <v>0</v>
      </c>
      <c r="O17" s="94">
        <f>SUM(N18)</f>
        <v>0</v>
      </c>
      <c r="P17" s="95">
        <v>7.1400000000000005E-2</v>
      </c>
      <c r="Q17" s="94">
        <f>ROUND(P17*$O17,2)</f>
        <v>0</v>
      </c>
      <c r="R17" s="95">
        <f>R10</f>
        <v>0.14280000000000001</v>
      </c>
      <c r="S17" s="94">
        <f t="shared" ref="S17" si="36">ROUND(R17*$O17,2)</f>
        <v>0</v>
      </c>
      <c r="T17" s="95">
        <f>T10</f>
        <v>0.14280000000000001</v>
      </c>
      <c r="U17" s="94">
        <f t="shared" ref="U17" si="37">ROUND(T17*$O17,2)</f>
        <v>0</v>
      </c>
      <c r="V17" s="95">
        <f>V10</f>
        <v>7.1499999999999994E-2</v>
      </c>
      <c r="W17" s="94">
        <f t="shared" ref="W17" si="38">ROUND(V17*$O17,2)</f>
        <v>0</v>
      </c>
      <c r="X17" s="95">
        <v>7.1400000000000005E-2</v>
      </c>
      <c r="Y17" s="94">
        <f t="shared" ref="Y17" si="39">ROUND(X17*$O17,2)</f>
        <v>0</v>
      </c>
      <c r="Z17" s="95">
        <f>Z10</f>
        <v>7.1499999999999994E-2</v>
      </c>
      <c r="AA17" s="94">
        <f t="shared" ref="AA17" si="40">ROUND(Z17*$O17,2)</f>
        <v>0</v>
      </c>
      <c r="AB17" s="95">
        <v>7.1400000000000005E-2</v>
      </c>
      <c r="AC17" s="94">
        <f t="shared" ref="AC17" si="41">ROUND(AB17*$O17,2)</f>
        <v>0</v>
      </c>
      <c r="AD17" s="95">
        <f>AD10</f>
        <v>7.1499999999999994E-2</v>
      </c>
      <c r="AE17" s="94">
        <f t="shared" ref="AE17" si="42">ROUND(AD17*$O17,2)</f>
        <v>0</v>
      </c>
      <c r="AF17" s="95">
        <v>7.1400000000000005E-2</v>
      </c>
      <c r="AG17" s="94">
        <f t="shared" ref="AG17" si="43">ROUND(AF17*$O17,2)</f>
        <v>0</v>
      </c>
      <c r="AH17" s="95">
        <f>AH10</f>
        <v>7.1499999999999994E-2</v>
      </c>
      <c r="AI17" s="94">
        <f t="shared" ref="AI17" si="44">ROUND(AH17*$O17,2)</f>
        <v>0</v>
      </c>
      <c r="AJ17" s="95">
        <v>7.1400000000000005E-2</v>
      </c>
      <c r="AK17" s="94">
        <f t="shared" ref="AK17" si="45">ROUND(AJ17*$O17,2)</f>
        <v>0</v>
      </c>
      <c r="AL17" s="95">
        <v>7.1400000000000005E-2</v>
      </c>
      <c r="AM17" s="94">
        <f t="shared" ref="AM17" si="46">ROUND(AL17*$O17,2)</f>
        <v>0</v>
      </c>
    </row>
    <row r="18" spans="1:39" hidden="1" x14ac:dyDescent="0.25">
      <c r="A18" s="86" t="str">
        <f>ORÇAMENTO!B24</f>
        <v>4.4.90.51.00</v>
      </c>
      <c r="B18" s="86" t="str">
        <f>ORÇAMENTO!C24</f>
        <v>DER</v>
      </c>
      <c r="C18" s="86">
        <f>ORÇAMENTO!D24</f>
        <v>575100</v>
      </c>
      <c r="D18" s="86" t="str">
        <f>ORÇAMENTO!E24</f>
        <v>Contenção lateral c/ solo local p/ pav. poliédrico</v>
      </c>
      <c r="E18" s="86" t="str">
        <f>ORÇAMENTO!F24</f>
        <v>M2</v>
      </c>
      <c r="F18" s="87">
        <v>7116.8200000000006</v>
      </c>
      <c r="G18" s="88">
        <v>1.61</v>
      </c>
      <c r="H18" s="87">
        <v>7116.8200000000006</v>
      </c>
      <c r="I18" s="89"/>
      <c r="J18" s="90"/>
      <c r="K18" s="91">
        <f t="shared" si="0"/>
        <v>0</v>
      </c>
      <c r="L18" s="92">
        <f t="shared" si="12"/>
        <v>11458.080200000002</v>
      </c>
      <c r="M18" s="93">
        <f t="shared" si="13"/>
        <v>0.29430000000000001</v>
      </c>
      <c r="N18" s="94">
        <f>ORÇAMENTO!N24</f>
        <v>0</v>
      </c>
      <c r="O18" s="94"/>
      <c r="P18" s="95"/>
      <c r="Q18" s="94"/>
      <c r="R18" s="95"/>
      <c r="S18" s="94"/>
      <c r="T18" s="95"/>
      <c r="U18" s="94"/>
      <c r="V18" s="95"/>
      <c r="W18" s="94"/>
      <c r="X18" s="95"/>
      <c r="Y18" s="94"/>
      <c r="Z18" s="95"/>
      <c r="AA18" s="94"/>
      <c r="AB18" s="95"/>
      <c r="AC18" s="94"/>
      <c r="AD18" s="95"/>
      <c r="AE18" s="94"/>
      <c r="AF18" s="95"/>
      <c r="AG18" s="94"/>
      <c r="AH18" s="95"/>
      <c r="AI18" s="94"/>
      <c r="AJ18" s="95"/>
      <c r="AK18" s="94"/>
      <c r="AL18" s="95"/>
      <c r="AM18" s="94"/>
    </row>
    <row r="19" spans="1:39" x14ac:dyDescent="0.25">
      <c r="A19" s="86" t="str">
        <f>ORÇAMENTO!B25</f>
        <v>4.4.90.51.00</v>
      </c>
      <c r="B19" s="86" t="str">
        <f>ORÇAMENTO!C25</f>
        <v>DER</v>
      </c>
      <c r="C19" s="86">
        <f>ORÇAMENTO!D25</f>
        <v>800000</v>
      </c>
      <c r="D19" s="86" t="str">
        <f>ORÇAMENTO!E25</f>
        <v>ENLEIVAMENTO</v>
      </c>
      <c r="E19" s="86" t="str">
        <f>ORÇAMENTO!F25</f>
        <v>M2</v>
      </c>
      <c r="F19" s="87">
        <v>7116.8200000000006</v>
      </c>
      <c r="G19" s="88">
        <v>11.64</v>
      </c>
      <c r="H19" s="87">
        <v>7116.8200000000006</v>
      </c>
      <c r="I19" s="89"/>
      <c r="J19" s="90"/>
      <c r="K19" s="91">
        <f t="shared" si="0"/>
        <v>0</v>
      </c>
      <c r="L19" s="92">
        <f t="shared" si="12"/>
        <v>82839.784800000009</v>
      </c>
      <c r="M19" s="93">
        <f t="shared" si="13"/>
        <v>0.29430000000000001</v>
      </c>
      <c r="N19" s="94">
        <f>ORÇAMENTO!N25</f>
        <v>0</v>
      </c>
      <c r="O19" s="94">
        <f>N19</f>
        <v>0</v>
      </c>
      <c r="P19" s="95">
        <v>7.1400000000000005E-2</v>
      </c>
      <c r="Q19" s="94">
        <f>ROUND(P19*$O19,2)</f>
        <v>0</v>
      </c>
      <c r="R19" s="95">
        <f>R17</f>
        <v>0.14280000000000001</v>
      </c>
      <c r="S19" s="94">
        <f t="shared" ref="S19" si="47">ROUND(R19*$O19,2)</f>
        <v>0</v>
      </c>
      <c r="T19" s="95">
        <f>T17</f>
        <v>0.14280000000000001</v>
      </c>
      <c r="U19" s="94">
        <f t="shared" ref="U19" si="48">ROUND(T19*$O19,2)</f>
        <v>0</v>
      </c>
      <c r="V19" s="95">
        <f>V17</f>
        <v>7.1499999999999994E-2</v>
      </c>
      <c r="W19" s="94">
        <f t="shared" ref="W19" si="49">ROUND(V19*$O19,2)</f>
        <v>0</v>
      </c>
      <c r="X19" s="95">
        <v>7.1400000000000005E-2</v>
      </c>
      <c r="Y19" s="94">
        <f t="shared" ref="Y19" si="50">ROUND(X19*$O19,2)</f>
        <v>0</v>
      </c>
      <c r="Z19" s="95">
        <f>Z17</f>
        <v>7.1499999999999994E-2</v>
      </c>
      <c r="AA19" s="94">
        <f t="shared" ref="AA19" si="51">ROUND(Z19*$O19,2)</f>
        <v>0</v>
      </c>
      <c r="AB19" s="95">
        <v>7.1400000000000005E-2</v>
      </c>
      <c r="AC19" s="94">
        <f t="shared" ref="AC19" si="52">ROUND(AB19*$O19,2)</f>
        <v>0</v>
      </c>
      <c r="AD19" s="95">
        <f>AD17</f>
        <v>7.1499999999999994E-2</v>
      </c>
      <c r="AE19" s="94">
        <f t="shared" ref="AE19" si="53">ROUND(AD19*$O19,2)</f>
        <v>0</v>
      </c>
      <c r="AF19" s="95">
        <v>7.1400000000000005E-2</v>
      </c>
      <c r="AG19" s="94">
        <f t="shared" ref="AG19" si="54">ROUND(AF19*$O19,2)</f>
        <v>0</v>
      </c>
      <c r="AH19" s="95">
        <f>AH17</f>
        <v>7.1499999999999994E-2</v>
      </c>
      <c r="AI19" s="94">
        <f t="shared" ref="AI19" si="55">ROUND(AH19*$O19,2)</f>
        <v>0</v>
      </c>
      <c r="AJ19" s="95">
        <v>7.1400000000000005E-2</v>
      </c>
      <c r="AK19" s="94">
        <f t="shared" ref="AK19" si="56">ROUND(AJ19*$O19,2)</f>
        <v>0</v>
      </c>
      <c r="AL19" s="95">
        <v>7.1400000000000005E-2</v>
      </c>
      <c r="AM19" s="94">
        <f t="shared" ref="AM19" si="57">ROUND(AL19*$O19,2)</f>
        <v>0</v>
      </c>
    </row>
    <row r="20" spans="1:39" ht="25.5" x14ac:dyDescent="0.25">
      <c r="A20" s="86" t="str">
        <f>ORÇAMENTO!B26</f>
        <v>4.4.90.51.00</v>
      </c>
      <c r="B20" s="86" t="str">
        <f>ORÇAMENTO!C26</f>
        <v>DAER</v>
      </c>
      <c r="C20" s="86" t="str">
        <f>ORÇAMENTO!D26</f>
        <v>09.02.11D</v>
      </c>
      <c r="D20" s="86" t="str">
        <f>ORÇAMENTO!E26</f>
        <v>Ensaio de Massa Específica - In Situ - Metodo Frasco de Areia (Grau de Compactação) -Base</v>
      </c>
      <c r="E20" s="86" t="str">
        <f>ORÇAMENTO!F26</f>
        <v>Unid.</v>
      </c>
      <c r="F20" s="87">
        <v>14</v>
      </c>
      <c r="G20" s="88">
        <v>157.97</v>
      </c>
      <c r="H20" s="87">
        <v>14</v>
      </c>
      <c r="I20" s="89"/>
      <c r="J20" s="90"/>
      <c r="K20" s="91">
        <f t="shared" si="0"/>
        <v>0</v>
      </c>
      <c r="L20" s="92">
        <f t="shared" si="12"/>
        <v>2211.58</v>
      </c>
      <c r="M20" s="93">
        <f t="shared" si="13"/>
        <v>0.29430000000000001</v>
      </c>
      <c r="N20" s="94">
        <f>ORÇAMENTO!N26</f>
        <v>0</v>
      </c>
      <c r="O20" s="94">
        <f>N20</f>
        <v>0</v>
      </c>
      <c r="P20" s="95">
        <v>7.1400000000000005E-2</v>
      </c>
      <c r="Q20" s="94">
        <f>ROUND(P20*$O20,2)</f>
        <v>0</v>
      </c>
      <c r="R20" s="95">
        <f>R19</f>
        <v>0.14280000000000001</v>
      </c>
      <c r="S20" s="94">
        <f t="shared" ref="S20" si="58">ROUND(R20*$O20,2)</f>
        <v>0</v>
      </c>
      <c r="T20" s="95">
        <f>T19</f>
        <v>0.14280000000000001</v>
      </c>
      <c r="U20" s="94">
        <f t="shared" ref="U20" si="59">ROUND(T20*$O20,2)</f>
        <v>0</v>
      </c>
      <c r="V20" s="95">
        <f>V19</f>
        <v>7.1499999999999994E-2</v>
      </c>
      <c r="W20" s="94">
        <f t="shared" ref="W20" si="60">ROUND(V20*$O20,2)</f>
        <v>0</v>
      </c>
      <c r="X20" s="95">
        <v>7.1400000000000005E-2</v>
      </c>
      <c r="Y20" s="94">
        <f t="shared" ref="Y20" si="61">ROUND(X20*$O20,2)</f>
        <v>0</v>
      </c>
      <c r="Z20" s="95">
        <f>Z19</f>
        <v>7.1499999999999994E-2</v>
      </c>
      <c r="AA20" s="94">
        <f t="shared" ref="AA20" si="62">ROUND(Z20*$O20,2)</f>
        <v>0</v>
      </c>
      <c r="AB20" s="95">
        <v>7.1400000000000005E-2</v>
      </c>
      <c r="AC20" s="94">
        <f t="shared" ref="AC20" si="63">ROUND(AB20*$O20,2)</f>
        <v>0</v>
      </c>
      <c r="AD20" s="95">
        <f>AD19</f>
        <v>7.1499999999999994E-2</v>
      </c>
      <c r="AE20" s="94">
        <f t="shared" ref="AE20" si="64">ROUND(AD20*$O20,2)</f>
        <v>0</v>
      </c>
      <c r="AF20" s="95">
        <v>7.1400000000000005E-2</v>
      </c>
      <c r="AG20" s="94">
        <f t="shared" ref="AG20" si="65">ROUND(AF20*$O20,2)</f>
        <v>0</v>
      </c>
      <c r="AH20" s="95">
        <f>AH19</f>
        <v>7.1499999999999994E-2</v>
      </c>
      <c r="AI20" s="94">
        <f t="shared" ref="AI20" si="66">ROUND(AH20*$O20,2)</f>
        <v>0</v>
      </c>
      <c r="AJ20" s="95">
        <v>7.1400000000000005E-2</v>
      </c>
      <c r="AK20" s="94">
        <f t="shared" ref="AK20" si="67">ROUND(AJ20*$O20,2)</f>
        <v>0</v>
      </c>
      <c r="AL20" s="95">
        <v>7.1400000000000005E-2</v>
      </c>
      <c r="AM20" s="94">
        <f t="shared" ref="AM20" si="68">ROUND(AL20*$O20,2)</f>
        <v>0</v>
      </c>
    </row>
    <row r="21" spans="1:39" ht="14.25" thickBot="1" x14ac:dyDescent="0.3">
      <c r="A21" s="97"/>
      <c r="B21" s="97"/>
      <c r="C21" s="97"/>
      <c r="D21" s="97"/>
      <c r="E21" s="97"/>
      <c r="F21" s="98"/>
      <c r="G21" s="90"/>
      <c r="H21" s="99"/>
      <c r="I21" s="100"/>
      <c r="J21" s="101"/>
      <c r="K21" s="102"/>
      <c r="L21" s="92">
        <f t="shared" si="12"/>
        <v>0</v>
      </c>
      <c r="M21" s="103"/>
      <c r="N21" s="104"/>
      <c r="O21" s="104"/>
      <c r="P21" s="105"/>
      <c r="Q21" s="104"/>
      <c r="R21" s="105"/>
      <c r="S21" s="104"/>
      <c r="T21" s="105"/>
      <c r="U21" s="104"/>
      <c r="V21" s="105"/>
      <c r="W21" s="104"/>
      <c r="X21" s="105"/>
      <c r="Y21" s="104"/>
      <c r="Z21" s="105"/>
      <c r="AA21" s="104"/>
      <c r="AB21" s="105"/>
      <c r="AC21" s="104"/>
      <c r="AD21" s="105"/>
      <c r="AE21" s="104"/>
      <c r="AF21" s="105"/>
      <c r="AG21" s="104"/>
      <c r="AH21" s="105"/>
      <c r="AI21" s="104"/>
      <c r="AJ21" s="105"/>
      <c r="AK21" s="104"/>
      <c r="AL21" s="105"/>
      <c r="AM21" s="104"/>
    </row>
    <row r="22" spans="1:39" ht="14.25" thickBot="1" x14ac:dyDescent="0.3">
      <c r="A22" s="106" t="s">
        <v>30</v>
      </c>
      <c r="B22" s="107"/>
      <c r="C22" s="108"/>
      <c r="D22" s="108"/>
      <c r="E22" s="108"/>
      <c r="F22" s="109"/>
      <c r="G22" s="90"/>
      <c r="H22" s="99"/>
      <c r="I22" s="110"/>
      <c r="J22" s="111"/>
      <c r="K22" s="112"/>
      <c r="L22" s="113">
        <f>SUM(L5:L21)</f>
        <v>2732176.6938320003</v>
      </c>
      <c r="M22" s="114">
        <f>M5</f>
        <v>0.29430000000000001</v>
      </c>
      <c r="N22" s="113">
        <f>SUM(N5:N21)</f>
        <v>0</v>
      </c>
      <c r="O22" s="113">
        <f>SUM(O5:O21)</f>
        <v>0</v>
      </c>
      <c r="P22" s="115" t="e">
        <f>Q22/$O$22</f>
        <v>#DIV/0!</v>
      </c>
      <c r="Q22" s="80">
        <f>SUM(Q5:Q20)</f>
        <v>0</v>
      </c>
      <c r="R22" s="115" t="e">
        <f t="shared" ref="R22" si="69">S22/$O$22</f>
        <v>#DIV/0!</v>
      </c>
      <c r="S22" s="80">
        <f>SUM(S5:S20)</f>
        <v>0</v>
      </c>
      <c r="T22" s="115" t="e">
        <f t="shared" ref="T22" si="70">U22/$O$22</f>
        <v>#DIV/0!</v>
      </c>
      <c r="U22" s="80">
        <f>SUM(U5:U20)</f>
        <v>0</v>
      </c>
      <c r="V22" s="115" t="e">
        <f t="shared" ref="V22" si="71">W22/$O$22</f>
        <v>#DIV/0!</v>
      </c>
      <c r="W22" s="80">
        <f>SUM(W5:W20)</f>
        <v>0</v>
      </c>
      <c r="X22" s="115" t="e">
        <f t="shared" ref="X22" si="72">Y22/$O$22</f>
        <v>#DIV/0!</v>
      </c>
      <c r="Y22" s="80">
        <f>SUM(Y5:Y20)</f>
        <v>0</v>
      </c>
      <c r="Z22" s="115" t="e">
        <f t="shared" ref="Z22" si="73">AA22/$O$22</f>
        <v>#DIV/0!</v>
      </c>
      <c r="AA22" s="80">
        <f>SUM(AA5:AA20)</f>
        <v>0</v>
      </c>
      <c r="AB22" s="115" t="e">
        <f t="shared" ref="AB22" si="74">AC22/$O$22</f>
        <v>#DIV/0!</v>
      </c>
      <c r="AC22" s="80">
        <f>SUM(AC5:AC20)</f>
        <v>0</v>
      </c>
      <c r="AD22" s="115" t="e">
        <f t="shared" ref="AD22" si="75">AE22/$O$22</f>
        <v>#DIV/0!</v>
      </c>
      <c r="AE22" s="80">
        <f>SUM(AE5:AE20)</f>
        <v>0</v>
      </c>
      <c r="AF22" s="115" t="e">
        <f t="shared" ref="AF22" si="76">AG22/$O$22</f>
        <v>#DIV/0!</v>
      </c>
      <c r="AG22" s="80">
        <f>SUM(AG5:AG20)</f>
        <v>0</v>
      </c>
      <c r="AH22" s="115" t="e">
        <f t="shared" ref="AH22" si="77">AI22/$O$22</f>
        <v>#DIV/0!</v>
      </c>
      <c r="AI22" s="80">
        <f>SUM(AI5:AI20)</f>
        <v>0</v>
      </c>
      <c r="AJ22" s="115" t="e">
        <f t="shared" ref="AJ22" si="78">AK22/$O$22</f>
        <v>#DIV/0!</v>
      </c>
      <c r="AK22" s="80">
        <f>SUM(AK5:AK20)</f>
        <v>0</v>
      </c>
      <c r="AL22" s="115" t="e">
        <f t="shared" ref="AL22" si="79">AM22/$O$22</f>
        <v>#DIV/0!</v>
      </c>
      <c r="AM22" s="80">
        <f>SUM(AM5:AM20)</f>
        <v>0</v>
      </c>
    </row>
    <row r="23" spans="1:39" ht="14.25" thickBot="1" x14ac:dyDescent="0.3">
      <c r="G23" s="116"/>
      <c r="H23" s="99"/>
      <c r="P23" s="115" t="e">
        <f>Q23/$O$22</f>
        <v>#DIV/0!</v>
      </c>
      <c r="Q23" s="85">
        <f>Q22</f>
        <v>0</v>
      </c>
      <c r="R23" s="115" t="e">
        <f t="shared" ref="R23" si="80">S23/$O$22</f>
        <v>#DIV/0!</v>
      </c>
      <c r="S23" s="85">
        <f>S22+Q23</f>
        <v>0</v>
      </c>
      <c r="T23" s="115" t="e">
        <f t="shared" ref="T23" si="81">U23/$O$22</f>
        <v>#DIV/0!</v>
      </c>
      <c r="U23" s="85">
        <f t="shared" ref="U23" si="82">U22+S23</f>
        <v>0</v>
      </c>
      <c r="V23" s="115" t="e">
        <f t="shared" ref="V23" si="83">W23/$O$22</f>
        <v>#DIV/0!</v>
      </c>
      <c r="W23" s="85">
        <f t="shared" ref="W23" si="84">W22+U23</f>
        <v>0</v>
      </c>
      <c r="X23" s="115" t="e">
        <f t="shared" ref="X23" si="85">Y23/$O$22</f>
        <v>#DIV/0!</v>
      </c>
      <c r="Y23" s="85">
        <f t="shared" ref="Y23" si="86">Y22+W23</f>
        <v>0</v>
      </c>
      <c r="Z23" s="115" t="e">
        <f t="shared" ref="Z23" si="87">AA23/$O$22</f>
        <v>#DIV/0!</v>
      </c>
      <c r="AA23" s="85">
        <f t="shared" ref="AA23" si="88">AA22+Y23</f>
        <v>0</v>
      </c>
      <c r="AB23" s="115" t="e">
        <f t="shared" ref="AB23" si="89">AC23/$O$22</f>
        <v>#DIV/0!</v>
      </c>
      <c r="AC23" s="85">
        <f t="shared" ref="AC23" si="90">AC22+AA23</f>
        <v>0</v>
      </c>
      <c r="AD23" s="115" t="e">
        <f t="shared" ref="AD23" si="91">AE23/$O$22</f>
        <v>#DIV/0!</v>
      </c>
      <c r="AE23" s="85">
        <f t="shared" ref="AE23" si="92">AE22+AC23</f>
        <v>0</v>
      </c>
      <c r="AF23" s="115" t="e">
        <f t="shared" ref="AF23" si="93">AG23/$O$22</f>
        <v>#DIV/0!</v>
      </c>
      <c r="AG23" s="85">
        <f t="shared" ref="AG23" si="94">AG22+AE23</f>
        <v>0</v>
      </c>
      <c r="AH23" s="115" t="e">
        <f t="shared" ref="AH23" si="95">AI23/$O$22</f>
        <v>#DIV/0!</v>
      </c>
      <c r="AI23" s="85">
        <f t="shared" ref="AI23" si="96">AI22+AG23</f>
        <v>0</v>
      </c>
      <c r="AJ23" s="115" t="e">
        <f t="shared" ref="AJ23" si="97">AK23/$O$22</f>
        <v>#DIV/0!</v>
      </c>
      <c r="AK23" s="85">
        <f t="shared" ref="AK23" si="98">AK22+AI23</f>
        <v>0</v>
      </c>
      <c r="AL23" s="115" t="e">
        <f t="shared" ref="AL23" si="99">AM23/$O$22</f>
        <v>#DIV/0!</v>
      </c>
      <c r="AM23" s="85">
        <f t="shared" ref="AM23" si="100">AM22+AK23</f>
        <v>0</v>
      </c>
    </row>
    <row r="24" spans="1:39" x14ac:dyDescent="0.25">
      <c r="G24" s="116"/>
      <c r="H24" s="117"/>
    </row>
    <row r="25" spans="1:39" x14ac:dyDescent="0.25">
      <c r="G25" s="116"/>
      <c r="H25" s="118"/>
    </row>
    <row r="26" spans="1:39" x14ac:dyDescent="0.25">
      <c r="G26" s="116"/>
      <c r="H26" s="118"/>
    </row>
    <row r="27" spans="1:39" x14ac:dyDescent="0.25">
      <c r="D27" s="74">
        <f>ORÇAMENTO!E33</f>
        <v>0</v>
      </c>
      <c r="G27" s="116"/>
      <c r="H27" s="118"/>
    </row>
    <row r="28" spans="1:39" x14ac:dyDescent="0.25">
      <c r="D28" s="74">
        <f>ORÇAMENTO!E34</f>
        <v>0</v>
      </c>
      <c r="G28" s="116"/>
      <c r="H28" s="118"/>
    </row>
    <row r="29" spans="1:39" x14ac:dyDescent="0.25">
      <c r="G29" s="116"/>
      <c r="H29" s="118"/>
    </row>
    <row r="30" spans="1:39" x14ac:dyDescent="0.25">
      <c r="G30" s="116"/>
      <c r="H30" s="118"/>
    </row>
    <row r="31" spans="1:39" x14ac:dyDescent="0.25">
      <c r="G31" s="116"/>
      <c r="H31" s="118"/>
    </row>
    <row r="32" spans="1:39" x14ac:dyDescent="0.25">
      <c r="G32" s="116"/>
      <c r="H32" s="118"/>
    </row>
    <row r="33" spans="7:8" x14ac:dyDescent="0.25">
      <c r="G33" s="116"/>
      <c r="H33" s="118"/>
    </row>
    <row r="34" spans="7:8" x14ac:dyDescent="0.25">
      <c r="G34" s="119"/>
      <c r="H34" s="120"/>
    </row>
    <row r="35" spans="7:8" ht="14.25" thickBot="1" x14ac:dyDescent="0.3">
      <c r="G35" s="121"/>
      <c r="H35" s="98"/>
    </row>
    <row r="36" spans="7:8" ht="14.25" thickBot="1" x14ac:dyDescent="0.3">
      <c r="G36" s="109"/>
      <c r="H36" s="109"/>
    </row>
  </sheetData>
  <sheetProtection algorithmName="SHA-512" hashValue="64lVD+pwwXM+81ZfdnMIpoFjZsQTZmQLILdGU4pPXb/LZWCXkW7F+WafSpOAxK1jKEWXs1KSUfmfOfFmMqVM5Q==" saltValue="D1RSgMw7yYbTD9lXdJNeAg==" spinCount="100000" sheet="1" objects="1" scenarios="1"/>
  <mergeCells count="21">
    <mergeCell ref="B3:C3"/>
    <mergeCell ref="A2:C2"/>
    <mergeCell ref="E2:E4"/>
    <mergeCell ref="F2:F4"/>
    <mergeCell ref="I2:K2"/>
    <mergeCell ref="AL3:AM3"/>
    <mergeCell ref="G2:G4"/>
    <mergeCell ref="H2:H4"/>
    <mergeCell ref="AB3:AC3"/>
    <mergeCell ref="AD3:AE3"/>
    <mergeCell ref="AF3:AG3"/>
    <mergeCell ref="AH3:AI3"/>
    <mergeCell ref="AJ3:AK3"/>
    <mergeCell ref="L2:L4"/>
    <mergeCell ref="M2:M4"/>
    <mergeCell ref="V3:W3"/>
    <mergeCell ref="X3:Y3"/>
    <mergeCell ref="Z3:AA3"/>
    <mergeCell ref="P3:Q3"/>
    <mergeCell ref="R3:S3"/>
    <mergeCell ref="T3:U3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</vt:lpstr>
      <vt:lpstr>CRONOGRAMA</vt:lpstr>
      <vt:lpstr>CRONOGRAMA!Titulos_de_impressao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Carlos Cunha de Almeida</dc:creator>
  <cp:lastModifiedBy>Jean Carlos Cunha de Almeida</cp:lastModifiedBy>
  <cp:lastPrinted>2026-01-15T17:10:09Z</cp:lastPrinted>
  <dcterms:created xsi:type="dcterms:W3CDTF">2025-02-21T13:17:55Z</dcterms:created>
  <dcterms:modified xsi:type="dcterms:W3CDTF">2026-01-15T17:22:48Z</dcterms:modified>
</cp:coreProperties>
</file>